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195" windowHeight="7800" activeTab="7"/>
  </bookViews>
  <sheets>
    <sheet name="Q1" sheetId="1" r:id="rId1"/>
    <sheet name="Q2" sheetId="2" r:id="rId2"/>
    <sheet name="6 thang" sheetId="3" r:id="rId3"/>
    <sheet name="Q3" sheetId="4" r:id="rId4"/>
    <sheet name="Q4" sheetId="5" r:id="rId5"/>
    <sheet name="NAM" sheetId="6" r:id="rId6"/>
    <sheet name="B2" sheetId="7" r:id="rId7"/>
    <sheet name="CAN TIN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<sst xmlns="http://schemas.openxmlformats.org/spreadsheetml/2006/main" count="1004" uniqueCount="199">
  <si>
    <t>A</t>
  </si>
  <si>
    <t>I</t>
  </si>
  <si>
    <t>II</t>
  </si>
  <si>
    <t>B</t>
  </si>
  <si>
    <t>Số TT</t>
  </si>
  <si>
    <t>Nội dung</t>
  </si>
  <si>
    <t>Quyết toán chi ngân sách nhà nước</t>
  </si>
  <si>
    <t>Chi quản lý hành chính</t>
  </si>
  <si>
    <t>Kinh phí không thực hiện chế độ tự chủ</t>
  </si>
  <si>
    <t>Kinh phí nhiệm vụ không thường xuyên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</si>
  <si>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</si>
  <si>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</si>
  <si>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</si>
  <si>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</si>
  <si>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</si>
  <si>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</si>
  <si>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</si>
  <si>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</si>
  <si>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</si>
  <si>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</si>
  <si>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</si>
  <si>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</si>
  <si>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</si>
  <si>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</si>
  <si>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……………..</t>
  </si>
  <si>
    <t>(Dùng cho đơn vị dự toán cấp trên và đơn vị dự toán sử dụng ngân sách nhà nước)</t>
  </si>
  <si>
    <t>Thủ trưởng đơn vị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</si>
  <si>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</si>
  <si>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</si>
  <si>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</si>
  <si>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</si>
  <si>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</si>
  <si>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</si>
  <si>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</si>
  <si>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</si>
  <si>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</si>
  <si>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</si>
  <si>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t>Lương  ngạch bậc được duyệt</t>
  </si>
  <si>
    <t>Lương hợp đồng dài hạn</t>
  </si>
  <si>
    <t>Chức vụ</t>
  </si>
  <si>
    <t>Trách nhiệm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</si>
  <si>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</si>
  <si>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</si>
  <si>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</si>
  <si>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</si>
  <si>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</si>
  <si>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</si>
  <si>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</si>
  <si>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</si>
  <si>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</si>
  <si>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</si>
  <si>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</si>
  <si>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</si>
  <si>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VSMT</t>
  </si>
  <si>
    <t>Vật tư văn phòng</t>
  </si>
  <si>
    <t>Văn phòng phẩm</t>
  </si>
  <si>
    <t>Mua sắm CCDC</t>
  </si>
  <si>
    <t>TT.T truyền. LL</t>
  </si>
  <si>
    <t>CP điện thoại</t>
  </si>
  <si>
    <t>Sách báo, Tạp chí TV</t>
  </si>
  <si>
    <t>Mạng Iternet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</si>
  <si>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</si>
  <si>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</si>
  <si>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</si>
  <si>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</si>
  <si>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</si>
  <si>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</si>
  <si>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</si>
  <si>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</si>
  <si>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</si>
  <si>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</si>
  <si>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Thiết bị tin học</t>
  </si>
  <si>
    <t>Sửa chữa máy phô tô</t>
  </si>
  <si>
    <t>Chi phí nghiệp vụ chuyên môn</t>
  </si>
  <si>
    <t xml:space="preserve">: Chi khác </t>
  </si>
  <si>
    <t>Chi đầu tư tài sản vô hình</t>
  </si>
  <si>
    <t xml:space="preserve"> Chi mua sắm tài sản</t>
  </si>
  <si>
    <t xml:space="preserve">Phụ cấp thêm giờ </t>
  </si>
  <si>
    <t>Các khoản thanh toán cho cá nhân</t>
  </si>
  <si>
    <t>Đi học</t>
  </si>
  <si>
    <t>Chi nhiệp vụ chuyên môn</t>
  </si>
  <si>
    <t xml:space="preserve">Đồng phục bảo vệ </t>
  </si>
  <si>
    <t>Khác</t>
  </si>
  <si>
    <t>6750</t>
  </si>
  <si>
    <t>Chi phí thuê mướn</t>
  </si>
  <si>
    <t>Chương: 622</t>
  </si>
  <si>
    <t>: Khám bệnh định kỳ HS</t>
  </si>
  <si>
    <t xml:space="preserve"> Vật tư văn phòng khác </t>
  </si>
  <si>
    <t>Khoán CP điện thoại</t>
  </si>
  <si>
    <t>Chi phí thuê mướn khác</t>
  </si>
  <si>
    <t>Thiết bị phòng cháy, chữa cháy</t>
  </si>
  <si>
    <t>: Phí lệ phí</t>
  </si>
  <si>
    <t xml:space="preserve">: Chi tiền mua bảo hiểm </t>
  </si>
  <si>
    <t>Các tài sản và công trình hạ tầng
 cơ sở khác</t>
  </si>
  <si>
    <t>ĐV tính: Đồng</t>
  </si>
  <si>
    <t>Phục cấp thâm niên VK</t>
  </si>
  <si>
    <t xml:space="preserve"> Trợ cấp phụ cấp khác</t>
  </si>
  <si>
    <t xml:space="preserve">Chi khác </t>
  </si>
  <si>
    <t xml:space="preserve">Thuê lao động trong nước </t>
  </si>
  <si>
    <t xml:space="preserve">Mua sắm tài sản vô hình </t>
  </si>
  <si>
    <t xml:space="preserve">Nguồn tự chủ </t>
  </si>
  <si>
    <t xml:space="preserve">Nguồn cải cách tiền lương </t>
  </si>
  <si>
    <t>Biểu số 4 - Ban hành kèm theo Thông tư số 90 ngày 28 tháng 9 năm 2018 của Bộ Tài chính</t>
  </si>
  <si>
    <t>Tổng số liệu báo cáo quyết toán</t>
  </si>
  <si>
    <t>Tổng số liệu quyết toán được duyệt</t>
  </si>
  <si>
    <t>Chênh lệch</t>
  </si>
  <si>
    <t xml:space="preserve">Số quyết toán chi tiết  từng đơn vị </t>
  </si>
  <si>
    <t xml:space="preserve">Phục cấp thâm niên, vượt khung </t>
  </si>
  <si>
    <t xml:space="preserve">Chi phí thuê mưới khác </t>
  </si>
  <si>
    <t>Đơn vị: TRƯỜNG TIỂU HỌC AN BÌNH B</t>
  </si>
  <si>
    <t>Mua laptop, máy chiếu</t>
  </si>
  <si>
    <t xml:space="preserve">Tiền công trả cho lao động thường
 xuyên theo đồng </t>
  </si>
  <si>
    <t xml:space="preserve">Phúc lợi tập thể </t>
  </si>
  <si>
    <t xml:space="preserve">Các khoản  khác ( Nước uống ) </t>
  </si>
  <si>
    <t>Chênh lệch  thu nhập thực tế so với
 lương ngạch bậc</t>
  </si>
  <si>
    <t xml:space="preserve">Nhà cửa </t>
  </si>
  <si>
    <t>Thanh toán HĐ thực hiện NV chuyên môn</t>
  </si>
  <si>
    <t xml:space="preserve">Vật tư chuyên môn </t>
  </si>
  <si>
    <t xml:space="preserve"> Các tài sản và công trình hạ tầng cơ sở khác </t>
  </si>
  <si>
    <t xml:space="preserve"> Đường điện cấp thoát nước </t>
  </si>
  <si>
    <t>Đồng phục thể dục</t>
  </si>
  <si>
    <t xml:space="preserve"> Chi khác </t>
  </si>
  <si>
    <t>Chi bảo hiểm TS và phương tiện ĐV dự toán</t>
  </si>
  <si>
    <t>Chi bảo hiểm TS và phương tiện 
ĐV dự toán</t>
  </si>
  <si>
    <t xml:space="preserve">Phụ cấp khác </t>
  </si>
  <si>
    <t>Chi khắc phục hậu quả thiên tai cho các đơn 
vị dự toán và cho các DN</t>
  </si>
  <si>
    <t>Thanh toán tiền VSMT ( Rác)</t>
  </si>
  <si>
    <t>Chi khác ( Chi phí học tập HKII)</t>
  </si>
  <si>
    <t xml:space="preserve">Ưu đãi nghề </t>
  </si>
  <si>
    <t xml:space="preserve"> Chi khác ( Phong trào các hội  thi, khen thưởng HS cuối năm, đồng phục tốt nghiệp, thi TPTĐ giỏi)</t>
  </si>
  <si>
    <t>: Phí lệ phí ( Phí xét nghiệm nước, phí ATM)</t>
  </si>
  <si>
    <t xml:space="preserve">Đường điện cấp thoát nước </t>
  </si>
  <si>
    <t xml:space="preserve"> Vật tư chuyên môn </t>
  </si>
  <si>
    <t xml:space="preserve"> Đồng phục thể dục</t>
  </si>
  <si>
    <t>Sửa chữa máy photo</t>
  </si>
  <si>
    <t>Phí lệ phí ( Chuyển lương)</t>
  </si>
  <si>
    <t xml:space="preserve">Trích lập quỹ khen thưởng </t>
  </si>
  <si>
    <t>Phụ cấp khác ( Thể dục ngoài trời, 
dạy học sinh khuyết tật)</t>
  </si>
  <si>
    <t xml:space="preserve"> Trợ cấp phụ cấp khác ( Hỗ trợ BV, TV, TB)</t>
  </si>
  <si>
    <t>Phụ cấp trách nhiệm</t>
  </si>
  <si>
    <t>Chi khắc phục hậu quả thiên tai cho các đơn 
  vị dự toán và cho các DN ( Dịch covid -19)</t>
  </si>
  <si>
    <t xml:space="preserve"> Trợ cấp phụ cấp khác ( BV, PV, TV, TB)</t>
  </si>
  <si>
    <t>Chi khác ( Đường mạng)</t>
  </si>
  <si>
    <t>QUYẾT TOÁN THU - CHI NGÂN SÁCH NHÀ NƯỚC QUÝ I  NĂM 2021</t>
  </si>
  <si>
    <t xml:space="preserve">Khắc phụ hậu quả thiên tai </t>
  </si>
  <si>
    <t xml:space="preserve">Đặng Thị Mơ </t>
  </si>
  <si>
    <t xml:space="preserve"> Chi khác ( Khen thưởng học sinh)</t>
  </si>
  <si>
    <t xml:space="preserve"> Các hội thi của học sinh </t>
  </si>
  <si>
    <t>QUYẾT TOÁN THU - CHI NGÂN SÁCH NHÀ NƯỚC QUÝ II  NĂM 2021</t>
  </si>
  <si>
    <t>Chi khác ( Tiền tết )</t>
  </si>
  <si>
    <t>Ngày  20 tháng  4  năm 2021</t>
  </si>
  <si>
    <t xml:space="preserve">          Ngày  20  tháng  7  năm 2021</t>
  </si>
  <si>
    <t>QUYẾT TOÁN THU - CHI NGÂN SÁCH NHÀ NƯỚC 6 THÁNG  NĂM 2021</t>
  </si>
  <si>
    <t>Ngày 30  tháng 7   năm 2021</t>
  </si>
  <si>
    <t xml:space="preserve">KP Nguồn tự chủ </t>
  </si>
  <si>
    <t xml:space="preserve">KP Nguồn cải cách tiền lương </t>
  </si>
  <si>
    <t xml:space="preserve">Mua  sắm TS dùng cho công tác CM </t>
  </si>
  <si>
    <t>Tài sản các TB khác (Gắn Camera)</t>
  </si>
  <si>
    <t>QUYẾT TOÁN THU - CHI NGÂN SÁCH NHÀ NƯỚC QUÝ III  NĂM 2021</t>
  </si>
  <si>
    <t>Ngày 20 tháng 10 năm 2021</t>
  </si>
  <si>
    <t>QUYẾT TOÁN THU - CHI NGÂN SÁCH NHÀ NƯỚC QUÝ IV  NĂM 2021</t>
  </si>
  <si>
    <t>: Chi khác ( Gia hạn phần mềm)</t>
  </si>
  <si>
    <t xml:space="preserve">Mua bảo trì phần mềm CN thông tin </t>
  </si>
  <si>
    <t xml:space="preserve">Chi tiếp khách </t>
  </si>
  <si>
    <t>Ngày 26  tháng 01 năm 2022</t>
  </si>
  <si>
    <t>Chi khác ( Chi phí học tập)</t>
  </si>
  <si>
    <t xml:space="preserve">Kinh phí nguồn tự chủ </t>
  </si>
  <si>
    <t>QUYẾT TOÁN THU - CHI NGÂN SÁCH NHÀ NƯỚC  NĂM 2021</t>
  </si>
  <si>
    <t xml:space="preserve">: Thưởng học sinh </t>
  </si>
  <si>
    <t xml:space="preserve">: Tập huấn ngắn hạn, thi GV giỏi </t>
  </si>
  <si>
    <t>: Chi các hội thi của học sinh
 ( nhà VS thông minh, thư viên, vẽ  đá)</t>
  </si>
  <si>
    <t xml:space="preserve">Kiểm tra học kỳ , cả năm </t>
  </si>
  <si>
    <t>: Chi khác mua phần mềm học sinh
 ( Gia hạn phần mềm)</t>
  </si>
  <si>
    <t>7012</t>
  </si>
  <si>
    <t>Tranh ảnh đồ dùng dạy học</t>
  </si>
  <si>
    <t>: Chi khác ( Phân tro, châụ, cây xanh…)</t>
  </si>
  <si>
    <r>
      <t>Khắc phụ hậu quả thiên tai (</t>
    </r>
    <r>
      <rPr>
        <sz val="9"/>
        <rFont val="Times New Roman"/>
        <family val="1"/>
      </rPr>
      <t xml:space="preserve"> Dịch covid -19)</t>
    </r>
  </si>
  <si>
    <t xml:space="preserve">Tiền tết </t>
  </si>
  <si>
    <t xml:space="preserve">Hỗ trợ chi phí học tập học sinh </t>
  </si>
  <si>
    <t>Chi tiền 20/11</t>
  </si>
  <si>
    <t>Ngày 28  tháng 02 năm 2022</t>
  </si>
  <si>
    <t>Quyết toán thu buổi hai</t>
  </si>
  <si>
    <t xml:space="preserve">KP Nguồn buổi hai </t>
  </si>
  <si>
    <t xml:space="preserve">: Chi khác Giáo viên nhận tiền buổi hai </t>
  </si>
  <si>
    <t xml:space="preserve">Cán bộ quản lý buổi hai </t>
  </si>
  <si>
    <t xml:space="preserve">Quyết toán chi  buổi hai </t>
  </si>
  <si>
    <t>QUYẾT TOÁN THU - CHI  BUỔI HAI  NĂM 2021</t>
  </si>
  <si>
    <t>QUYẾT TOÁN THU - CHI  CĂN TIN  NĂM 2021</t>
  </si>
  <si>
    <t xml:space="preserve">Quyết toán thu căn tin </t>
  </si>
  <si>
    <t xml:space="preserve">Quyết toán chi  căn tin </t>
  </si>
  <si>
    <t xml:space="preserve">KP Nguồn căn tin </t>
  </si>
  <si>
    <t xml:space="preserve">Nộp thuế </t>
  </si>
  <si>
    <t xml:space="preserve">Đã ký </t>
  </si>
  <si>
    <t>(Kèm theo Quyết định số   05 /QĐ- ABB ngày 20/4/2021 của Trường TH An Bình B )</t>
  </si>
  <si>
    <t>(Kèm theo Quyết định số   07 /QĐ- ABB ngày 20/7/2021 của Trường TH An Bình B )</t>
  </si>
  <si>
    <t>(Kèm theo Quyết định số   09 /QĐ- ABB ngày 30/7/2021 của Trường TH An Bình B )</t>
  </si>
  <si>
    <t>(Kèm theo Quyết định số   12 /QĐ- ABB ngày 19/10/2021 của Trường TH An Bình B )</t>
  </si>
  <si>
    <t>(Kèm theo Quyết định số   22 /QĐ- ABB ngày 26/01/2022 của Trường TH An Bình B )</t>
  </si>
  <si>
    <t>(Kèm theo Quyết định số   23/QĐ- ABB ngày 01/3/2022 của Trường TH An Bình B 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</si>
</sst>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\ _₫_-;\-* #,##0\ _₫_-;_-* &quot;-&quot;??\ _₫_-;_-@_-"/>
  </numFmts>
  <fonts count="63">
    <font>
      <sz val="12"/>
      <name val="Times New Roman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Accounting"/>
      <sz val="13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73" fontId="5" fillId="32" borderId="10" xfId="42" applyNumberFormat="1" applyFont="1" applyFill="1" applyBorder="1" applyAlignment="1">
      <alignment horizontal="right" vertical="center" wrapText="1"/>
    </xf>
    <xf numFmtId="173" fontId="11" fillId="32" borderId="10" xfId="42" applyNumberFormat="1" applyFont="1" applyFill="1" applyBorder="1" applyAlignment="1">
      <alignment horizontal="right" vertical="center" wrapText="1"/>
    </xf>
    <xf numFmtId="173" fontId="10" fillId="32" borderId="10" xfId="0" applyNumberFormat="1" applyFont="1" applyFill="1" applyBorder="1" applyAlignment="1">
      <alignment horizontal="right" vertical="center" wrapText="1"/>
    </xf>
    <xf numFmtId="173" fontId="5" fillId="32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173" fontId="11" fillId="0" borderId="10" xfId="42" applyNumberFormat="1" applyFont="1" applyFill="1" applyBorder="1" applyAlignment="1">
      <alignment horizontal="right" vertical="center" wrapText="1"/>
    </xf>
    <xf numFmtId="173" fontId="5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3" fontId="9" fillId="33" borderId="10" xfId="0" applyNumberFormat="1" applyFont="1" applyFill="1" applyBorder="1" applyAlignment="1" applyProtection="1">
      <alignment horizontal="right" wrapText="1" shrinkToFit="1"/>
      <protection locked="0"/>
    </xf>
    <xf numFmtId="0" fontId="4" fillId="0" borderId="0" xfId="0" applyFont="1" applyAlignment="1">
      <alignment horizontal="center"/>
    </xf>
    <xf numFmtId="179" fontId="1" fillId="32" borderId="1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 vertical="center" wrapText="1"/>
    </xf>
    <xf numFmtId="173" fontId="1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73" fontId="12" fillId="32" borderId="10" xfId="42" applyNumberFormat="1" applyFont="1" applyFill="1" applyBorder="1" applyAlignment="1">
      <alignment horizontal="right" vertical="center" wrapText="1"/>
    </xf>
    <xf numFmtId="173" fontId="8" fillId="32" borderId="10" xfId="4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9" fontId="1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vertical="center" wrapText="1"/>
    </xf>
    <xf numFmtId="0" fontId="17" fillId="0" borderId="10" xfId="0" applyFont="1" applyBorder="1" applyAlignment="1">
      <alignment/>
    </xf>
    <xf numFmtId="179" fontId="17" fillId="0" borderId="10" xfId="42" applyNumberFormat="1" applyFont="1" applyFill="1" applyBorder="1" applyAlignment="1">
      <alignment horizontal="right"/>
    </xf>
    <xf numFmtId="179" fontId="17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10" xfId="42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179" fontId="2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73" fontId="21" fillId="32" borderId="10" xfId="42" applyNumberFormat="1" applyFont="1" applyFill="1" applyBorder="1" applyAlignment="1">
      <alignment horizontal="right" vertical="center" wrapText="1"/>
    </xf>
    <xf numFmtId="173" fontId="0" fillId="32" borderId="10" xfId="42" applyNumberFormat="1" applyFont="1" applyFill="1" applyBorder="1" applyAlignment="1">
      <alignment horizontal="right" vertical="center" wrapText="1"/>
    </xf>
    <xf numFmtId="173" fontId="17" fillId="32" borderId="10" xfId="42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8" fillId="33" borderId="10" xfId="56" applyFont="1" applyFill="1" applyBorder="1" applyAlignment="1" applyProtection="1">
      <alignment vertical="center" wrapText="1" shrinkToFit="1"/>
      <protection locked="0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vertical="center" wrapText="1"/>
    </xf>
    <xf numFmtId="173" fontId="22" fillId="32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173" fontId="0" fillId="32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/>
    </xf>
    <xf numFmtId="173" fontId="21" fillId="0" borderId="10" xfId="42" applyNumberFormat="1" applyFont="1" applyFill="1" applyBorder="1" applyAlignment="1">
      <alignment horizontal="right" vertical="center" wrapText="1"/>
    </xf>
    <xf numFmtId="3" fontId="20" fillId="32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9" fontId="6" fillId="32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1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wrapText="1"/>
    </xf>
    <xf numFmtId="3" fontId="2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2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3" fontId="21" fillId="32" borderId="10" xfId="42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3" fontId="17" fillId="32" borderId="10" xfId="42" applyNumberFormat="1" applyFont="1" applyFill="1" applyBorder="1" applyAlignment="1">
      <alignment horizontal="center" vertical="center" wrapText="1"/>
    </xf>
    <xf numFmtId="173" fontId="0" fillId="32" borderId="10" xfId="42" applyNumberFormat="1" applyFont="1" applyFill="1" applyBorder="1" applyAlignment="1">
      <alignment horizontal="center" vertical="center" wrapText="1"/>
    </xf>
    <xf numFmtId="173" fontId="22" fillId="32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3" fontId="2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173" fontId="1" fillId="32" borderId="10" xfId="42" applyNumberFormat="1" applyFont="1" applyFill="1" applyBorder="1" applyAlignment="1">
      <alignment horizontal="right" vertical="center" wrapText="1"/>
    </xf>
    <xf numFmtId="173" fontId="0" fillId="32" borderId="10" xfId="0" applyNumberFormat="1" applyFont="1" applyFill="1" applyBorder="1" applyAlignment="1">
      <alignment horizontal="center" vertical="center" wrapText="1"/>
    </xf>
    <xf numFmtId="173" fontId="5" fillId="32" borderId="10" xfId="42" applyNumberFormat="1" applyFont="1" applyFill="1" applyBorder="1" applyAlignment="1">
      <alignment horizontal="center" vertical="center" wrapText="1"/>
    </xf>
    <xf numFmtId="179" fontId="17" fillId="0" borderId="10" xfId="42" applyNumberFormat="1" applyFont="1" applyFill="1" applyBorder="1" applyAlignment="1">
      <alignment horizontal="center" vertical="center"/>
    </xf>
    <xf numFmtId="179" fontId="20" fillId="0" borderId="10" xfId="42" applyNumberFormat="1" applyFont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179" fontId="17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5" fillId="0" borderId="10" xfId="42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vertical="center" wrapText="1"/>
    </xf>
    <xf numFmtId="179" fontId="1" fillId="34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173" fontId="20" fillId="34" borderId="10" xfId="0" applyNumberFormat="1" applyFont="1" applyFill="1" applyBorder="1" applyAlignment="1">
      <alignment horizontal="right" vertical="center" wrapText="1"/>
    </xf>
    <xf numFmtId="173" fontId="13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179" fontId="6" fillId="32" borderId="10" xfId="0" applyNumberFormat="1" applyFont="1" applyFill="1" applyBorder="1" applyAlignment="1">
      <alignment horizontal="right" vertical="center" wrapText="1"/>
    </xf>
    <xf numFmtId="179" fontId="17" fillId="32" borderId="10" xfId="0" applyNumberFormat="1" applyFont="1" applyFill="1" applyBorder="1" applyAlignment="1">
      <alignment horizontal="right" vertical="center" wrapText="1"/>
    </xf>
    <xf numFmtId="179" fontId="17" fillId="34" borderId="10" xfId="0" applyNumberFormat="1" applyFont="1" applyFill="1" applyBorder="1" applyAlignment="1">
      <alignment horizontal="right" vertical="center" wrapText="1"/>
    </xf>
    <xf numFmtId="179" fontId="5" fillId="0" borderId="10" xfId="42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/>
    </xf>
    <xf numFmtId="3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1" fillId="0" borderId="10" xfId="42" applyNumberFormat="1" applyFont="1" applyBorder="1" applyAlignment="1">
      <alignment horizontal="right"/>
    </xf>
    <xf numFmtId="173" fontId="5" fillId="0" borderId="10" xfId="42" applyNumberFormat="1" applyFont="1" applyFill="1" applyBorder="1" applyAlignment="1">
      <alignment horizontal="right" vertical="center" wrapText="1"/>
    </xf>
    <xf numFmtId="179" fontId="17" fillId="32" borderId="13" xfId="0" applyNumberFormat="1" applyFont="1" applyFill="1" applyBorder="1" applyAlignment="1">
      <alignment horizontal="right" vertical="center" wrapText="1"/>
    </xf>
    <xf numFmtId="173" fontId="20" fillId="32" borderId="10" xfId="0" applyNumberFormat="1" applyFont="1" applyFill="1" applyBorder="1" applyAlignment="1">
      <alignment horizontal="right" vertical="center" wrapText="1"/>
    </xf>
    <xf numFmtId="173" fontId="24" fillId="0" borderId="10" xfId="42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3" fontId="20" fillId="34" borderId="10" xfId="0" applyNumberFormat="1" applyFont="1" applyFill="1" applyBorder="1" applyAlignment="1">
      <alignment horizontal="center" vertical="center" wrapText="1"/>
    </xf>
    <xf numFmtId="179" fontId="17" fillId="34" borderId="13" xfId="0" applyNumberFormat="1" applyFont="1" applyFill="1" applyBorder="1" applyAlignment="1">
      <alignment horizontal="center" vertical="center" wrapText="1"/>
    </xf>
    <xf numFmtId="179" fontId="12" fillId="34" borderId="13" xfId="0" applyNumberFormat="1" applyFont="1" applyFill="1" applyBorder="1" applyAlignment="1">
      <alignment vertical="center" wrapText="1"/>
    </xf>
    <xf numFmtId="179" fontId="12" fillId="34" borderId="10" xfId="0" applyNumberFormat="1" applyFont="1" applyFill="1" applyBorder="1" applyAlignment="1">
      <alignment vertical="center" wrapText="1"/>
    </xf>
    <xf numFmtId="179" fontId="17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179" fontId="17" fillId="34" borderId="13" xfId="0" applyNumberFormat="1" applyFont="1" applyFill="1" applyBorder="1" applyAlignment="1">
      <alignment horizontal="right" vertical="center" wrapText="1"/>
    </xf>
    <xf numFmtId="179" fontId="8" fillId="0" borderId="10" xfId="42" applyNumberFormat="1" applyFont="1" applyFill="1" applyBorder="1" applyAlignment="1">
      <alignment horizontal="right"/>
    </xf>
    <xf numFmtId="179" fontId="5" fillId="0" borderId="10" xfId="42" applyNumberFormat="1" applyFont="1" applyBorder="1" applyAlignment="1">
      <alignment horizontal="right"/>
    </xf>
    <xf numFmtId="3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4" borderId="10" xfId="0" applyFont="1" applyFill="1" applyBorder="1" applyAlignment="1">
      <alignment vertical="center" wrapText="1"/>
    </xf>
    <xf numFmtId="173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2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>
      <alignment/>
    </xf>
    <xf numFmtId="173" fontId="5" fillId="0" borderId="10" xfId="42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10" xfId="42" applyNumberFormat="1" applyFont="1" applyFill="1" applyBorder="1" applyAlignment="1">
      <alignment horizontal="right"/>
    </xf>
    <xf numFmtId="179" fontId="17" fillId="0" borderId="10" xfId="42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7" fillId="0" borderId="10" xfId="42" applyNumberFormat="1" applyFont="1" applyBorder="1" applyAlignment="1">
      <alignment horizontal="right" vertical="center"/>
    </xf>
    <xf numFmtId="179" fontId="0" fillId="0" borderId="10" xfId="42" applyNumberFormat="1" applyFont="1" applyBorder="1" applyAlignment="1">
      <alignment horizontal="right" vertical="center"/>
    </xf>
    <xf numFmtId="179" fontId="20" fillId="0" borderId="10" xfId="42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6" fontId="5" fillId="0" borderId="10" xfId="0" applyNumberFormat="1" applyFont="1" applyFill="1" applyBorder="1" applyAlignment="1" quotePrefix="1">
      <alignment horizontal="center"/>
    </xf>
    <xf numFmtId="3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3" fontId="20" fillId="32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173" fontId="5" fillId="0" borderId="13" xfId="42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G%20KHAI%20%20THUC%20HIEN%20THEO%20TT%209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CK -TH Q1"/>
      <sheetName val="CK- TH Q2"/>
      <sheetName val="6 THANG "/>
      <sheetName val="CK Q3"/>
      <sheetName val="CK Q4"/>
      <sheetName val="Sheet1"/>
    </sheetNames>
    <sheetDataSet>
      <sheetData sheetId="2">
        <row r="40">
          <cell r="D40">
            <v>1362302725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5"/>
  <sheetViews>
    <sheetView zoomScalePageLayoutView="0" workbookViewId="0" topLeftCell="A1">
      <selection activeCell="A5" sqref="A5:F5"/>
    </sheetView>
  </sheetViews>
  <sheetFormatPr defaultColWidth="9.00390625" defaultRowHeight="17.25" customHeight="1"/>
  <cols>
    <col min="1" max="1" width="6.625" style="63" customWidth="1"/>
    <col min="2" max="2" width="29.875" style="1" customWidth="1"/>
    <col min="3" max="3" width="15.875" style="19" customWidth="1"/>
    <col min="4" max="4" width="14.75390625" style="19" customWidth="1"/>
    <col min="5" max="5" width="9.125" style="2" customWidth="1"/>
    <col min="6" max="6" width="13.375" style="2" customWidth="1"/>
    <col min="7" max="7" width="11.125" style="29" bestFit="1" customWidth="1"/>
    <col min="8" max="8" width="21.375" style="29" customWidth="1"/>
    <col min="9" max="9" width="18.875" style="29" customWidth="1"/>
    <col min="10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143</v>
      </c>
      <c r="B4" s="157"/>
      <c r="C4" s="157"/>
      <c r="D4" s="157"/>
      <c r="E4" s="157"/>
      <c r="F4" s="157"/>
    </row>
    <row r="5" spans="1:6" ht="17.25" customHeight="1">
      <c r="A5" s="158" t="s">
        <v>193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0" t="s">
        <v>103</v>
      </c>
      <c r="D8" s="160" t="s">
        <v>104</v>
      </c>
      <c r="E8" s="167" t="s">
        <v>105</v>
      </c>
      <c r="F8" s="154" t="s">
        <v>106</v>
      </c>
    </row>
    <row r="9" spans="1:6" ht="36" customHeight="1">
      <c r="A9" s="166"/>
      <c r="B9" s="166"/>
      <c r="C9" s="161"/>
      <c r="D9" s="161"/>
      <c r="E9" s="168"/>
      <c r="F9" s="154"/>
    </row>
    <row r="10" spans="1:6" ht="17.25" customHeight="1">
      <c r="A10" s="28" t="s">
        <v>1</v>
      </c>
      <c r="B10" s="32" t="s">
        <v>27</v>
      </c>
      <c r="C10" s="17"/>
      <c r="D10" s="17"/>
      <c r="E10" s="5"/>
      <c r="F10" s="5"/>
    </row>
    <row r="11" spans="1:6" ht="17.25" customHeight="1" hidden="1">
      <c r="A11" s="28" t="s">
        <v>0</v>
      </c>
      <c r="B11" s="32" t="s">
        <v>28</v>
      </c>
      <c r="C11" s="17"/>
      <c r="D11" s="17"/>
      <c r="E11" s="5"/>
      <c r="F11" s="5"/>
    </row>
    <row r="12" spans="1:6" ht="17.25" customHeight="1" hidden="1">
      <c r="A12" s="28">
        <v>1</v>
      </c>
      <c r="B12" s="32" t="s">
        <v>10</v>
      </c>
      <c r="C12" s="17"/>
      <c r="D12" s="17"/>
      <c r="E12" s="5"/>
      <c r="F12" s="5"/>
    </row>
    <row r="13" spans="1:6" ht="17.25" customHeight="1" hidden="1">
      <c r="A13" s="28">
        <v>1.1</v>
      </c>
      <c r="B13" s="32" t="s">
        <v>11</v>
      </c>
      <c r="C13" s="17"/>
      <c r="D13" s="17"/>
      <c r="E13" s="5"/>
      <c r="F13" s="5"/>
    </row>
    <row r="14" spans="1:6" ht="17.25" customHeight="1" hidden="1">
      <c r="A14" s="28">
        <v>1</v>
      </c>
      <c r="B14" s="32" t="s">
        <v>12</v>
      </c>
      <c r="C14" s="17"/>
      <c r="D14" s="17"/>
      <c r="E14" s="5"/>
      <c r="F14" s="5"/>
    </row>
    <row r="15" spans="1:6" ht="17.25" customHeight="1" hidden="1">
      <c r="A15" s="28"/>
      <c r="B15" s="32" t="s">
        <v>13</v>
      </c>
      <c r="C15" s="17"/>
      <c r="D15" s="17"/>
      <c r="E15" s="5"/>
      <c r="F15" s="5"/>
    </row>
    <row r="16" spans="1:6" ht="17.25" customHeight="1" hidden="1">
      <c r="A16" s="28"/>
      <c r="B16" s="32" t="s">
        <v>29</v>
      </c>
      <c r="C16" s="17"/>
      <c r="D16" s="17"/>
      <c r="E16" s="5"/>
      <c r="F16" s="5"/>
    </row>
    <row r="17" spans="1:6" ht="17.25" customHeight="1" hidden="1">
      <c r="A17" s="28">
        <v>1.2</v>
      </c>
      <c r="B17" s="32" t="s">
        <v>14</v>
      </c>
      <c r="C17" s="17"/>
      <c r="D17" s="17"/>
      <c r="E17" s="5"/>
      <c r="F17" s="5"/>
    </row>
    <row r="18" spans="1:6" ht="17.25" customHeight="1" hidden="1">
      <c r="A18" s="28"/>
      <c r="B18" s="32" t="s">
        <v>15</v>
      </c>
      <c r="C18" s="17"/>
      <c r="D18" s="17"/>
      <c r="E18" s="5"/>
      <c r="F18" s="5"/>
    </row>
    <row r="19" spans="1:6" ht="17.25" customHeight="1" hidden="1">
      <c r="A19" s="28"/>
      <c r="B19" s="32" t="s">
        <v>16</v>
      </c>
      <c r="C19" s="17"/>
      <c r="D19" s="17"/>
      <c r="E19" s="5"/>
      <c r="F19" s="5"/>
    </row>
    <row r="20" spans="1:6" ht="17.25" customHeight="1" hidden="1">
      <c r="A20" s="28"/>
      <c r="B20" s="32" t="s">
        <v>29</v>
      </c>
      <c r="C20" s="17"/>
      <c r="D20" s="17"/>
      <c r="E20" s="5"/>
      <c r="F20" s="5"/>
    </row>
    <row r="21" spans="1:6" ht="17.25" customHeight="1" hidden="1">
      <c r="A21" s="28">
        <v>2</v>
      </c>
      <c r="B21" s="32" t="s">
        <v>30</v>
      </c>
      <c r="C21" s="17"/>
      <c r="D21" s="17"/>
      <c r="E21" s="5"/>
      <c r="F21" s="5"/>
    </row>
    <row r="22" spans="1:6" ht="17.25" customHeight="1" hidden="1">
      <c r="A22" s="28">
        <v>3</v>
      </c>
      <c r="B22" s="32" t="s">
        <v>31</v>
      </c>
      <c r="C22" s="17"/>
      <c r="D22" s="17"/>
      <c r="E22" s="5"/>
      <c r="F22" s="5"/>
    </row>
    <row r="23" spans="1:6" ht="17.25" customHeight="1" hidden="1">
      <c r="A23" s="28" t="s">
        <v>3</v>
      </c>
      <c r="B23" s="32" t="s">
        <v>32</v>
      </c>
      <c r="C23" s="17"/>
      <c r="D23" s="17"/>
      <c r="E23" s="5"/>
      <c r="F23" s="5"/>
    </row>
    <row r="24" spans="1:6" ht="17.25" customHeight="1" hidden="1">
      <c r="A24" s="28">
        <v>1</v>
      </c>
      <c r="B24" s="32" t="s">
        <v>17</v>
      </c>
      <c r="C24" s="17"/>
      <c r="D24" s="17"/>
      <c r="E24" s="5"/>
      <c r="F24" s="5"/>
    </row>
    <row r="25" spans="1:6" ht="17.25" customHeight="1" hidden="1">
      <c r="A25" s="28">
        <v>1.1</v>
      </c>
      <c r="B25" s="32" t="s">
        <v>18</v>
      </c>
      <c r="C25" s="17"/>
      <c r="D25" s="17"/>
      <c r="E25" s="5"/>
      <c r="F25" s="5"/>
    </row>
    <row r="26" spans="1:6" ht="17.25" customHeight="1" hidden="1">
      <c r="A26" s="28" t="s">
        <v>19</v>
      </c>
      <c r="B26" s="32" t="s">
        <v>20</v>
      </c>
      <c r="C26" s="17"/>
      <c r="D26" s="17"/>
      <c r="E26" s="5"/>
      <c r="F26" s="5"/>
    </row>
    <row r="27" spans="1:6" ht="17.25" customHeight="1" hidden="1">
      <c r="A27" s="28" t="s">
        <v>21</v>
      </c>
      <c r="B27" s="32" t="s">
        <v>9</v>
      </c>
      <c r="C27" s="17"/>
      <c r="D27" s="17"/>
      <c r="E27" s="5"/>
      <c r="F27" s="5"/>
    </row>
    <row r="28" spans="1:6" ht="17.25" customHeight="1" hidden="1">
      <c r="A28" s="28">
        <v>1.2</v>
      </c>
      <c r="B28" s="32" t="s">
        <v>7</v>
      </c>
      <c r="C28" s="17"/>
      <c r="D28" s="17"/>
      <c r="E28" s="5"/>
      <c r="F28" s="5"/>
    </row>
    <row r="29" spans="1:6" ht="17.25" customHeight="1" hidden="1">
      <c r="A29" s="28" t="s">
        <v>19</v>
      </c>
      <c r="B29" s="32" t="s">
        <v>22</v>
      </c>
      <c r="C29" s="17"/>
      <c r="D29" s="17"/>
      <c r="E29" s="5"/>
      <c r="F29" s="5"/>
    </row>
    <row r="30" spans="1:6" ht="17.25" customHeight="1" hidden="1">
      <c r="A30" s="28" t="s">
        <v>21</v>
      </c>
      <c r="B30" s="32" t="s">
        <v>8</v>
      </c>
      <c r="C30" s="17"/>
      <c r="D30" s="17"/>
      <c r="E30" s="5"/>
      <c r="F30" s="5"/>
    </row>
    <row r="31" spans="1:6" ht="17.25" customHeight="1" hidden="1">
      <c r="A31" s="28">
        <v>2</v>
      </c>
      <c r="B31" s="32" t="s">
        <v>33</v>
      </c>
      <c r="C31" s="17"/>
      <c r="D31" s="17"/>
      <c r="E31" s="5"/>
      <c r="F31" s="5"/>
    </row>
    <row r="32" spans="1:6" ht="17.25" customHeight="1" hidden="1">
      <c r="A32" s="28">
        <v>3</v>
      </c>
      <c r="B32" s="32" t="s">
        <v>34</v>
      </c>
      <c r="C32" s="17"/>
      <c r="D32" s="17"/>
      <c r="E32" s="5"/>
      <c r="F32" s="5"/>
    </row>
    <row r="33" spans="1:6" ht="17.25" customHeight="1" hidden="1">
      <c r="A33" s="28" t="s">
        <v>35</v>
      </c>
      <c r="B33" s="32" t="s">
        <v>36</v>
      </c>
      <c r="C33" s="17"/>
      <c r="D33" s="17"/>
      <c r="E33" s="5"/>
      <c r="F33" s="5"/>
    </row>
    <row r="34" spans="1:6" ht="17.25" customHeight="1" hidden="1">
      <c r="A34" s="28">
        <v>1</v>
      </c>
      <c r="B34" s="32" t="s">
        <v>23</v>
      </c>
      <c r="C34" s="17"/>
      <c r="D34" s="17"/>
      <c r="E34" s="5"/>
      <c r="F34" s="5"/>
    </row>
    <row r="35" spans="1:6" ht="17.25" customHeight="1" hidden="1">
      <c r="A35" s="28">
        <v>1.1</v>
      </c>
      <c r="B35" s="32" t="s">
        <v>11</v>
      </c>
      <c r="C35" s="17"/>
      <c r="D35" s="17"/>
      <c r="E35" s="5"/>
      <c r="F35" s="5"/>
    </row>
    <row r="36" spans="1:6" ht="17.25" customHeight="1" hidden="1">
      <c r="A36" s="28"/>
      <c r="B36" s="32" t="s">
        <v>12</v>
      </c>
      <c r="C36" s="17"/>
      <c r="D36" s="17"/>
      <c r="E36" s="5"/>
      <c r="F36" s="5"/>
    </row>
    <row r="37" spans="1:6" ht="17.25" customHeight="1" hidden="1">
      <c r="A37" s="28"/>
      <c r="B37" s="32" t="s">
        <v>13</v>
      </c>
      <c r="C37" s="17"/>
      <c r="D37" s="17"/>
      <c r="E37" s="5"/>
      <c r="F37" s="5"/>
    </row>
    <row r="38" spans="1:6" ht="17.25" customHeight="1" hidden="1">
      <c r="A38" s="28"/>
      <c r="B38" s="32" t="s">
        <v>24</v>
      </c>
      <c r="C38" s="17"/>
      <c r="D38" s="17"/>
      <c r="E38" s="5"/>
      <c r="F38" s="5"/>
    </row>
    <row r="39" spans="1:6" ht="17.25" customHeight="1" hidden="1">
      <c r="A39" s="28">
        <v>1.2</v>
      </c>
      <c r="B39" s="32" t="s">
        <v>14</v>
      </c>
      <c r="C39" s="17"/>
      <c r="D39" s="17"/>
      <c r="E39" s="5"/>
      <c r="F39" s="5"/>
    </row>
    <row r="40" spans="1:6" ht="17.25" customHeight="1" hidden="1">
      <c r="A40" s="28"/>
      <c r="B40" s="32" t="s">
        <v>15</v>
      </c>
      <c r="C40" s="17"/>
      <c r="D40" s="17"/>
      <c r="E40" s="5"/>
      <c r="F40" s="5"/>
    </row>
    <row r="41" spans="1:6" ht="17.25" customHeight="1" hidden="1">
      <c r="A41" s="28"/>
      <c r="B41" s="32" t="s">
        <v>16</v>
      </c>
      <c r="C41" s="17"/>
      <c r="D41" s="17"/>
      <c r="E41" s="5"/>
      <c r="F41" s="5"/>
    </row>
    <row r="42" spans="1:6" ht="17.25" customHeight="1" hidden="1">
      <c r="A42" s="28"/>
      <c r="B42" s="32" t="s">
        <v>24</v>
      </c>
      <c r="C42" s="17"/>
      <c r="D42" s="17"/>
      <c r="E42" s="5"/>
      <c r="F42" s="5"/>
    </row>
    <row r="43" spans="1:6" ht="17.25" customHeight="1" hidden="1">
      <c r="A43" s="28">
        <v>2</v>
      </c>
      <c r="B43" s="32" t="s">
        <v>33</v>
      </c>
      <c r="C43" s="17"/>
      <c r="D43" s="17"/>
      <c r="E43" s="5"/>
      <c r="F43" s="5"/>
    </row>
    <row r="44" spans="1:6" ht="17.25" customHeight="1" hidden="1">
      <c r="A44" s="28">
        <v>3</v>
      </c>
      <c r="B44" s="32" t="s">
        <v>34</v>
      </c>
      <c r="C44" s="17"/>
      <c r="D44" s="17"/>
      <c r="E44" s="5"/>
      <c r="F44" s="5"/>
    </row>
    <row r="45" spans="1:10" ht="34.5" customHeight="1">
      <c r="A45" s="28" t="s">
        <v>2</v>
      </c>
      <c r="B45" s="32" t="s">
        <v>6</v>
      </c>
      <c r="C45" s="108">
        <f>C46+C115+C128</f>
        <v>1648076406</v>
      </c>
      <c r="D45" s="108">
        <f>D46+D115+D128</f>
        <v>1648076406</v>
      </c>
      <c r="E45" s="16"/>
      <c r="F45" s="16">
        <f>F46+F115+F128</f>
        <v>0</v>
      </c>
      <c r="G45" s="29">
        <v>1648076406</v>
      </c>
      <c r="H45" s="29">
        <v>1890697743</v>
      </c>
      <c r="I45" s="29">
        <f>H45-G45</f>
        <v>242621337</v>
      </c>
      <c r="J45" s="29">
        <f>H45-I45</f>
        <v>1648076406</v>
      </c>
    </row>
    <row r="46" spans="1:8" ht="27" customHeight="1">
      <c r="A46" s="33">
        <v>1.1</v>
      </c>
      <c r="B46" s="34" t="s">
        <v>100</v>
      </c>
      <c r="C46" s="109">
        <f>C47+C49+C51+C58+C61+C70+C73+C77+C83+C86+C93+C96+C103+C110</f>
        <v>1281730739</v>
      </c>
      <c r="D46" s="109">
        <f>D47+D49+D51+D58+D61+D70+D73+D77+D83+D86+D93+D96+D103+D110</f>
        <v>1281730739</v>
      </c>
      <c r="E46" s="31"/>
      <c r="F46" s="27"/>
      <c r="G46" s="29">
        <f>C46-D46</f>
        <v>0</v>
      </c>
      <c r="H46" s="29">
        <f>G46-C46</f>
        <v>-1281730739</v>
      </c>
    </row>
    <row r="47" spans="1:6" ht="24" customHeight="1">
      <c r="A47" s="58">
        <v>6000</v>
      </c>
      <c r="B47" s="35" t="s">
        <v>41</v>
      </c>
      <c r="C47" s="36">
        <f>SUM(C48:C48)</f>
        <v>588084200</v>
      </c>
      <c r="D47" s="37">
        <f>SUM(D48:D48)</f>
        <v>588084200</v>
      </c>
      <c r="E47" s="5"/>
      <c r="F47" s="5"/>
    </row>
    <row r="48" spans="1:6" ht="29.25" customHeight="1">
      <c r="A48" s="45">
        <v>6001</v>
      </c>
      <c r="B48" s="38" t="s">
        <v>37</v>
      </c>
      <c r="C48" s="39">
        <v>588084200</v>
      </c>
      <c r="D48" s="40">
        <f>C48</f>
        <v>588084200</v>
      </c>
      <c r="E48" s="5"/>
      <c r="F48" s="5"/>
    </row>
    <row r="49" spans="1:6" ht="29.25" customHeight="1">
      <c r="A49" s="58">
        <v>6050</v>
      </c>
      <c r="B49" s="74" t="s">
        <v>111</v>
      </c>
      <c r="C49" s="75">
        <f>C50</f>
        <v>81880500</v>
      </c>
      <c r="D49" s="76">
        <f>D50</f>
        <v>81880500</v>
      </c>
      <c r="E49" s="5"/>
      <c r="F49" s="5"/>
    </row>
    <row r="50" spans="1:6" ht="29.25" customHeight="1">
      <c r="A50" s="45">
        <v>6051</v>
      </c>
      <c r="B50" s="50" t="s">
        <v>111</v>
      </c>
      <c r="C50" s="39">
        <v>81880500</v>
      </c>
      <c r="D50" s="39">
        <v>81880500</v>
      </c>
      <c r="E50" s="5"/>
      <c r="F50" s="5"/>
    </row>
    <row r="51" spans="1:6" ht="29.25" customHeight="1">
      <c r="A51" s="58">
        <v>6100</v>
      </c>
      <c r="B51" s="35" t="s">
        <v>42</v>
      </c>
      <c r="C51" s="37">
        <f>SUM(C52:C55)</f>
        <v>320967262</v>
      </c>
      <c r="D51" s="37">
        <f>SUM(D52:D55)</f>
        <v>320967262</v>
      </c>
      <c r="E51" s="5"/>
      <c r="F51" s="5"/>
    </row>
    <row r="52" spans="1:6" ht="24" customHeight="1">
      <c r="A52" s="45">
        <v>6101</v>
      </c>
      <c r="B52" s="38" t="s">
        <v>39</v>
      </c>
      <c r="C52" s="41">
        <v>8167500</v>
      </c>
      <c r="D52" s="40">
        <f>C52</f>
        <v>8167500</v>
      </c>
      <c r="E52" s="5"/>
      <c r="F52" s="5"/>
    </row>
    <row r="53" spans="1:6" ht="24" customHeight="1">
      <c r="A53" s="45">
        <v>6112</v>
      </c>
      <c r="B53" s="38" t="s">
        <v>128</v>
      </c>
      <c r="C53" s="41">
        <v>198343200</v>
      </c>
      <c r="D53" s="40">
        <f>C53</f>
        <v>198343200</v>
      </c>
      <c r="E53" s="5"/>
      <c r="F53" s="5"/>
    </row>
    <row r="54" spans="1:6" ht="24" customHeight="1">
      <c r="A54" s="45">
        <v>6113</v>
      </c>
      <c r="B54" s="38" t="s">
        <v>139</v>
      </c>
      <c r="C54" s="41">
        <v>1815000</v>
      </c>
      <c r="D54" s="40">
        <f>C54</f>
        <v>1815000</v>
      </c>
      <c r="E54" s="5"/>
      <c r="F54" s="5"/>
    </row>
    <row r="55" spans="1:6" ht="30" customHeight="1">
      <c r="A55" s="45">
        <v>6115</v>
      </c>
      <c r="B55" s="38" t="s">
        <v>95</v>
      </c>
      <c r="C55" s="41">
        <v>112641562</v>
      </c>
      <c r="D55" s="40">
        <f>C55</f>
        <v>112641562</v>
      </c>
      <c r="E55" s="5"/>
      <c r="F55" s="5"/>
    </row>
    <row r="56" spans="1:6" ht="21" customHeight="1" hidden="1">
      <c r="A56" s="72">
        <v>6200</v>
      </c>
      <c r="B56" s="38"/>
      <c r="C56" s="41"/>
      <c r="D56" s="40"/>
      <c r="E56" s="5"/>
      <c r="F56" s="5"/>
    </row>
    <row r="57" spans="1:6" ht="21" customHeight="1" hidden="1">
      <c r="A57" s="45">
        <v>6201</v>
      </c>
      <c r="B57" s="38"/>
      <c r="C57" s="41"/>
      <c r="D57" s="40"/>
      <c r="E57" s="5"/>
      <c r="F57" s="5"/>
    </row>
    <row r="58" spans="1:6" ht="30.75" customHeight="1">
      <c r="A58" s="58">
        <v>6250</v>
      </c>
      <c r="B58" s="35" t="s">
        <v>43</v>
      </c>
      <c r="C58" s="37">
        <f>SUM(C59:C60)</f>
        <v>2429000</v>
      </c>
      <c r="D58" s="37">
        <f>SUM(D59:D60)</f>
        <v>2429000</v>
      </c>
      <c r="E58" s="5"/>
      <c r="F58" s="5"/>
    </row>
    <row r="59" spans="1:6" ht="30.75" customHeight="1">
      <c r="A59" s="70">
        <v>6253</v>
      </c>
      <c r="B59" s="42" t="s">
        <v>44</v>
      </c>
      <c r="C59" s="41">
        <v>1554000</v>
      </c>
      <c r="D59" s="41">
        <v>1554000</v>
      </c>
      <c r="E59" s="5"/>
      <c r="F59" s="5"/>
    </row>
    <row r="60" spans="1:6" ht="30.75" customHeight="1">
      <c r="A60" s="45">
        <v>6299</v>
      </c>
      <c r="B60" s="38" t="s">
        <v>45</v>
      </c>
      <c r="C60" s="41">
        <v>875000</v>
      </c>
      <c r="D60" s="41">
        <v>875000</v>
      </c>
      <c r="E60" s="5"/>
      <c r="F60" s="5"/>
    </row>
    <row r="61" spans="1:6" ht="30.75" customHeight="1">
      <c r="A61" s="58">
        <v>6300</v>
      </c>
      <c r="B61" s="35" t="s">
        <v>46</v>
      </c>
      <c r="C61" s="37">
        <f>SUM(C62:C65)</f>
        <v>166514150</v>
      </c>
      <c r="D61" s="37">
        <f>SUM(D62:D65)</f>
        <v>166514150</v>
      </c>
      <c r="E61" s="5"/>
      <c r="F61" s="5"/>
    </row>
    <row r="62" spans="1:6" ht="30.75" customHeight="1">
      <c r="A62" s="45">
        <v>6301</v>
      </c>
      <c r="B62" s="38" t="s">
        <v>47</v>
      </c>
      <c r="C62" s="41">
        <v>124056322</v>
      </c>
      <c r="D62" s="40">
        <f>C62</f>
        <v>124056322</v>
      </c>
      <c r="E62" s="5"/>
      <c r="F62" s="5"/>
    </row>
    <row r="63" spans="1:6" ht="24" customHeight="1">
      <c r="A63" s="45">
        <v>6302</v>
      </c>
      <c r="B63" s="38" t="s">
        <v>48</v>
      </c>
      <c r="C63" s="41">
        <v>21266799</v>
      </c>
      <c r="D63" s="40">
        <f>C63</f>
        <v>21266799</v>
      </c>
      <c r="E63" s="5"/>
      <c r="F63" s="5"/>
    </row>
    <row r="64" spans="1:6" ht="24" customHeight="1">
      <c r="A64" s="45">
        <v>6303</v>
      </c>
      <c r="B64" s="38" t="s">
        <v>49</v>
      </c>
      <c r="C64" s="41">
        <v>14177866</v>
      </c>
      <c r="D64" s="40">
        <f>C64</f>
        <v>14177866</v>
      </c>
      <c r="E64" s="5"/>
      <c r="F64" s="5"/>
    </row>
    <row r="65" spans="1:6" ht="21.75" customHeight="1">
      <c r="A65" s="45">
        <v>6304</v>
      </c>
      <c r="B65" s="38" t="s">
        <v>50</v>
      </c>
      <c r="C65" s="41">
        <v>7013163</v>
      </c>
      <c r="D65" s="40">
        <f>C65</f>
        <v>7013163</v>
      </c>
      <c r="E65" s="5"/>
      <c r="F65" s="5"/>
    </row>
    <row r="66" spans="1:6" ht="0.75" customHeight="1" hidden="1">
      <c r="A66" s="58">
        <v>6250</v>
      </c>
      <c r="B66" s="35" t="s">
        <v>112</v>
      </c>
      <c r="C66" s="37">
        <f>C67</f>
        <v>0</v>
      </c>
      <c r="D66" s="76">
        <f>D67</f>
        <v>0</v>
      </c>
      <c r="E66" s="23"/>
      <c r="F66" s="23"/>
    </row>
    <row r="67" spans="1:6" ht="24" customHeight="1" hidden="1">
      <c r="A67" s="45">
        <v>6299</v>
      </c>
      <c r="B67" s="38" t="s">
        <v>113</v>
      </c>
      <c r="C67" s="41"/>
      <c r="D67" s="40"/>
      <c r="E67" s="5"/>
      <c r="F67" s="5"/>
    </row>
    <row r="68" spans="1:6" ht="31.5" customHeight="1" hidden="1">
      <c r="A68" s="72">
        <v>6400</v>
      </c>
      <c r="B68" s="43" t="s">
        <v>78</v>
      </c>
      <c r="C68" s="44">
        <f>C69</f>
        <v>0</v>
      </c>
      <c r="D68" s="44">
        <f>D69</f>
        <v>0</v>
      </c>
      <c r="E68" s="5"/>
      <c r="F68" s="5"/>
    </row>
    <row r="69" spans="1:6" ht="30.75" customHeight="1" hidden="1">
      <c r="A69" s="45">
        <v>6404</v>
      </c>
      <c r="B69" s="50" t="s">
        <v>114</v>
      </c>
      <c r="C69" s="41"/>
      <c r="D69" s="41"/>
      <c r="E69" s="5"/>
      <c r="F69" s="5"/>
    </row>
    <row r="70" spans="1:6" ht="24" customHeight="1">
      <c r="A70" s="58">
        <v>6500</v>
      </c>
      <c r="B70" s="35" t="s">
        <v>51</v>
      </c>
      <c r="C70" s="46">
        <f>SUM(C71:C72)</f>
        <v>18245727</v>
      </c>
      <c r="D70" s="46">
        <f>SUM(D71:D72)</f>
        <v>18245727</v>
      </c>
      <c r="E70" s="7">
        <f>SUM(E71:E72)</f>
        <v>0</v>
      </c>
      <c r="F70" s="5"/>
    </row>
    <row r="71" spans="1:6" ht="24" customHeight="1">
      <c r="A71" s="45">
        <v>6501</v>
      </c>
      <c r="B71" s="38" t="s">
        <v>52</v>
      </c>
      <c r="C71" s="47">
        <v>11045727</v>
      </c>
      <c r="D71" s="40">
        <f>C71</f>
        <v>11045727</v>
      </c>
      <c r="E71" s="6"/>
      <c r="F71" s="5"/>
    </row>
    <row r="72" spans="1:6" ht="24" customHeight="1">
      <c r="A72" s="45">
        <v>6504</v>
      </c>
      <c r="B72" s="38" t="s">
        <v>53</v>
      </c>
      <c r="C72" s="47">
        <v>7200000</v>
      </c>
      <c r="D72" s="47">
        <f>C72</f>
        <v>7200000</v>
      </c>
      <c r="E72" s="5"/>
      <c r="F72" s="5"/>
    </row>
    <row r="73" spans="1:6" ht="24" customHeight="1">
      <c r="A73" s="58">
        <v>6550</v>
      </c>
      <c r="B73" s="35" t="s">
        <v>54</v>
      </c>
      <c r="C73" s="46">
        <f>SUM(C74:C76)</f>
        <v>19443000</v>
      </c>
      <c r="D73" s="46">
        <f>SUM(D74:D76)</f>
        <v>19443000</v>
      </c>
      <c r="E73" s="7">
        <f>SUM(E74:E76)</f>
        <v>0</v>
      </c>
      <c r="F73" s="5"/>
    </row>
    <row r="74" spans="1:6" ht="22.5" customHeight="1">
      <c r="A74" s="45">
        <v>6551</v>
      </c>
      <c r="B74" s="38" t="s">
        <v>55</v>
      </c>
      <c r="C74" s="47">
        <v>12593000</v>
      </c>
      <c r="D74" s="40">
        <f>C74</f>
        <v>12593000</v>
      </c>
      <c r="E74" s="14"/>
      <c r="F74" s="5"/>
    </row>
    <row r="75" spans="1:6" ht="24" customHeight="1" hidden="1">
      <c r="A75" s="45">
        <v>6552</v>
      </c>
      <c r="B75" s="38" t="s">
        <v>56</v>
      </c>
      <c r="C75" s="47"/>
      <c r="D75" s="40">
        <f>C75</f>
        <v>0</v>
      </c>
      <c r="E75" s="14"/>
      <c r="F75" s="5"/>
    </row>
    <row r="76" spans="1:6" ht="24" customHeight="1">
      <c r="A76" s="45">
        <v>6559</v>
      </c>
      <c r="B76" s="38" t="s">
        <v>87</v>
      </c>
      <c r="C76" s="47">
        <v>6850000</v>
      </c>
      <c r="D76" s="40">
        <f>C76</f>
        <v>6850000</v>
      </c>
      <c r="E76" s="14"/>
      <c r="F76" s="5"/>
    </row>
    <row r="77" spans="1:6" ht="24" customHeight="1">
      <c r="A77" s="58">
        <v>6600</v>
      </c>
      <c r="B77" s="35" t="s">
        <v>57</v>
      </c>
      <c r="C77" s="46">
        <f>SUM(C78:C81)</f>
        <v>966000</v>
      </c>
      <c r="D77" s="46">
        <f>SUM(D78:D81)</f>
        <v>966000</v>
      </c>
      <c r="E77" s="7">
        <f>SUM(E78:E81)</f>
        <v>0</v>
      </c>
      <c r="F77" s="5"/>
    </row>
    <row r="78" spans="1:6" ht="27" customHeight="1">
      <c r="A78" s="45">
        <v>6601</v>
      </c>
      <c r="B78" s="38" t="s">
        <v>58</v>
      </c>
      <c r="C78" s="47">
        <v>66000</v>
      </c>
      <c r="D78" s="40">
        <f>C78</f>
        <v>66000</v>
      </c>
      <c r="E78" s="6"/>
      <c r="F78" s="5"/>
    </row>
    <row r="79" spans="1:6" ht="29.25" customHeight="1" hidden="1">
      <c r="A79" s="45">
        <v>6605</v>
      </c>
      <c r="B79" s="38" t="s">
        <v>60</v>
      </c>
      <c r="C79" s="47"/>
      <c r="D79" s="40">
        <f>C79</f>
        <v>0</v>
      </c>
      <c r="E79" s="6"/>
      <c r="F79" s="5"/>
    </row>
    <row r="80" spans="1:6" ht="29.25" customHeight="1" hidden="1">
      <c r="A80" s="45">
        <v>6608</v>
      </c>
      <c r="B80" s="38" t="s">
        <v>59</v>
      </c>
      <c r="C80" s="47"/>
      <c r="D80" s="40">
        <f>C80</f>
        <v>0</v>
      </c>
      <c r="E80" s="6"/>
      <c r="F80" s="5"/>
    </row>
    <row r="81" spans="1:6" ht="26.25" customHeight="1">
      <c r="A81" s="45">
        <v>6618</v>
      </c>
      <c r="B81" s="38" t="s">
        <v>88</v>
      </c>
      <c r="C81" s="47">
        <v>900000</v>
      </c>
      <c r="D81" s="40">
        <f>C81</f>
        <v>900000</v>
      </c>
      <c r="E81" s="6"/>
      <c r="F81" s="5"/>
    </row>
    <row r="82" spans="1:6" ht="29.25" customHeight="1" hidden="1">
      <c r="A82" s="45">
        <v>6649</v>
      </c>
      <c r="B82" s="38" t="s">
        <v>142</v>
      </c>
      <c r="C82" s="47"/>
      <c r="D82" s="40"/>
      <c r="E82" s="6"/>
      <c r="F82" s="5"/>
    </row>
    <row r="83" spans="1:6" ht="29.25" customHeight="1" hidden="1">
      <c r="A83" s="58">
        <v>6650</v>
      </c>
      <c r="B83" s="35" t="s">
        <v>61</v>
      </c>
      <c r="C83" s="46">
        <f>SUM(C84:C85)</f>
        <v>0</v>
      </c>
      <c r="D83" s="40">
        <f>C83</f>
        <v>0</v>
      </c>
      <c r="E83" s="4"/>
      <c r="F83" s="4"/>
    </row>
    <row r="84" spans="1:6" ht="29.25" customHeight="1" hidden="1">
      <c r="A84" s="45">
        <v>6657</v>
      </c>
      <c r="B84" s="38" t="s">
        <v>62</v>
      </c>
      <c r="C84" s="47"/>
      <c r="D84" s="47"/>
      <c r="E84" s="4"/>
      <c r="F84" s="4"/>
    </row>
    <row r="85" spans="1:6" ht="29.25" customHeight="1" hidden="1">
      <c r="A85" s="45">
        <v>6699</v>
      </c>
      <c r="B85" s="38" t="s">
        <v>63</v>
      </c>
      <c r="C85" s="47"/>
      <c r="D85" s="47"/>
      <c r="E85" s="4"/>
      <c r="F85" s="4"/>
    </row>
    <row r="86" spans="1:6" ht="29.25" customHeight="1">
      <c r="A86" s="58">
        <v>6700</v>
      </c>
      <c r="B86" s="35" t="s">
        <v>64</v>
      </c>
      <c r="C86" s="46">
        <f>SUM(C87:C92)</f>
        <v>3000000</v>
      </c>
      <c r="D86" s="46">
        <f>SUM(D87:D92)</f>
        <v>3000000</v>
      </c>
      <c r="E86" s="7"/>
      <c r="F86" s="4"/>
    </row>
    <row r="87" spans="1:6" ht="0.75" customHeight="1">
      <c r="A87" s="45">
        <v>6701</v>
      </c>
      <c r="B87" s="38" t="s">
        <v>65</v>
      </c>
      <c r="C87" s="47"/>
      <c r="D87" s="47">
        <f>C87</f>
        <v>0</v>
      </c>
      <c r="E87" s="6"/>
      <c r="F87" s="4"/>
    </row>
    <row r="88" spans="1:6" ht="24" customHeight="1" hidden="1">
      <c r="A88" s="45">
        <v>6702</v>
      </c>
      <c r="B88" s="38" t="s">
        <v>66</v>
      </c>
      <c r="C88" s="47"/>
      <c r="D88" s="47">
        <f>C88</f>
        <v>0</v>
      </c>
      <c r="E88" s="6"/>
      <c r="F88" s="4"/>
    </row>
    <row r="89" spans="1:6" ht="24" customHeight="1" hidden="1">
      <c r="A89" s="45">
        <v>6703</v>
      </c>
      <c r="B89" s="38" t="s">
        <v>67</v>
      </c>
      <c r="C89" s="47"/>
      <c r="D89" s="47">
        <f>C89</f>
        <v>0</v>
      </c>
      <c r="E89" s="6"/>
      <c r="F89" s="4"/>
    </row>
    <row r="90" spans="1:6" ht="23.25" customHeight="1">
      <c r="A90" s="45">
        <v>6704</v>
      </c>
      <c r="B90" s="38" t="s">
        <v>68</v>
      </c>
      <c r="C90" s="47">
        <v>3000000</v>
      </c>
      <c r="D90" s="47">
        <f>C90</f>
        <v>3000000</v>
      </c>
      <c r="E90" s="6"/>
      <c r="F90" s="4"/>
    </row>
    <row r="91" spans="1:6" ht="24" customHeight="1" hidden="1">
      <c r="A91" s="45">
        <v>6749</v>
      </c>
      <c r="B91" s="38" t="s">
        <v>69</v>
      </c>
      <c r="C91" s="47"/>
      <c r="D91" s="47"/>
      <c r="E91" s="6"/>
      <c r="F91" s="4"/>
    </row>
    <row r="92" spans="1:6" ht="24" customHeight="1" hidden="1">
      <c r="A92" s="45">
        <v>6799</v>
      </c>
      <c r="B92" s="38" t="s">
        <v>89</v>
      </c>
      <c r="C92" s="47"/>
      <c r="D92" s="47"/>
      <c r="E92" s="6"/>
      <c r="F92" s="4"/>
    </row>
    <row r="93" spans="1:14" s="22" customFormat="1" ht="24" customHeight="1">
      <c r="A93" s="58">
        <v>6750</v>
      </c>
      <c r="B93" s="35" t="s">
        <v>84</v>
      </c>
      <c r="C93" s="48">
        <f>C94+C95</f>
        <v>27870900</v>
      </c>
      <c r="D93" s="48">
        <f>D94+D95</f>
        <v>27870900</v>
      </c>
      <c r="E93" s="21"/>
      <c r="F93" s="3"/>
      <c r="G93" s="30"/>
      <c r="H93" s="30"/>
      <c r="I93" s="30"/>
      <c r="J93" s="30"/>
      <c r="K93" s="30"/>
      <c r="L93" s="30"/>
      <c r="M93" s="30"/>
      <c r="N93" s="30"/>
    </row>
    <row r="94" spans="1:6" ht="24" customHeight="1">
      <c r="A94" s="45">
        <v>6757</v>
      </c>
      <c r="B94" s="38" t="s">
        <v>98</v>
      </c>
      <c r="C94" s="47">
        <v>16110900</v>
      </c>
      <c r="D94" s="47">
        <f>C94</f>
        <v>16110900</v>
      </c>
      <c r="E94" s="6"/>
      <c r="F94" s="4"/>
    </row>
    <row r="95" spans="1:6" ht="24" customHeight="1">
      <c r="A95" s="45">
        <v>6799</v>
      </c>
      <c r="B95" s="38" t="s">
        <v>108</v>
      </c>
      <c r="C95" s="47">
        <v>11760000</v>
      </c>
      <c r="D95" s="47">
        <f>C95</f>
        <v>11760000</v>
      </c>
      <c r="E95" s="6"/>
      <c r="F95" s="4"/>
    </row>
    <row r="96" spans="1:6" ht="30" customHeight="1">
      <c r="A96" s="58">
        <v>6900</v>
      </c>
      <c r="B96" s="35" t="s">
        <v>70</v>
      </c>
      <c r="C96" s="46">
        <f>SUM(C97:C102)</f>
        <v>22449000</v>
      </c>
      <c r="D96" s="46">
        <f>SUM(D97:D102)</f>
        <v>22449000</v>
      </c>
      <c r="E96" s="7">
        <f>SUM(E98:E102)</f>
        <v>0</v>
      </c>
      <c r="F96" s="4"/>
    </row>
    <row r="97" spans="1:6" ht="28.5" customHeight="1">
      <c r="A97" s="45">
        <v>6907</v>
      </c>
      <c r="B97" s="38" t="s">
        <v>115</v>
      </c>
      <c r="C97" s="47">
        <v>1205000</v>
      </c>
      <c r="D97" s="47">
        <v>1205000</v>
      </c>
      <c r="E97" s="7"/>
      <c r="F97" s="4"/>
    </row>
    <row r="98" spans="1:6" ht="30" customHeight="1" hidden="1">
      <c r="A98" s="45">
        <v>6908</v>
      </c>
      <c r="B98" s="38" t="s">
        <v>90</v>
      </c>
      <c r="C98" s="47"/>
      <c r="D98" s="47"/>
      <c r="E98" s="6"/>
      <c r="F98" s="4"/>
    </row>
    <row r="99" spans="1:6" ht="30" customHeight="1">
      <c r="A99" s="45">
        <v>6912</v>
      </c>
      <c r="B99" s="38" t="s">
        <v>71</v>
      </c>
      <c r="C99" s="47">
        <v>4900000</v>
      </c>
      <c r="D99" s="47">
        <f>C99</f>
        <v>4900000</v>
      </c>
      <c r="E99" s="6"/>
      <c r="F99" s="4"/>
    </row>
    <row r="100" spans="1:6" ht="30" customHeight="1" hidden="1">
      <c r="A100" s="45">
        <v>6913</v>
      </c>
      <c r="B100" s="38" t="s">
        <v>134</v>
      </c>
      <c r="C100" s="47"/>
      <c r="D100" s="47">
        <f>C100</f>
        <v>0</v>
      </c>
      <c r="E100" s="6"/>
      <c r="F100" s="4"/>
    </row>
    <row r="101" spans="1:6" ht="30" customHeight="1">
      <c r="A101" s="45">
        <v>6921</v>
      </c>
      <c r="B101" s="38" t="s">
        <v>131</v>
      </c>
      <c r="C101" s="47">
        <v>1700000</v>
      </c>
      <c r="D101" s="47">
        <f>C101</f>
        <v>1700000</v>
      </c>
      <c r="E101" s="6"/>
      <c r="F101" s="4"/>
    </row>
    <row r="102" spans="1:6" ht="33" customHeight="1">
      <c r="A102" s="45">
        <v>6949</v>
      </c>
      <c r="B102" s="50" t="s">
        <v>118</v>
      </c>
      <c r="C102" s="47">
        <v>14644000</v>
      </c>
      <c r="D102" s="47">
        <f>C102</f>
        <v>14644000</v>
      </c>
      <c r="E102" s="6"/>
      <c r="F102" s="4"/>
    </row>
    <row r="103" spans="1:6" ht="24" customHeight="1">
      <c r="A103" s="58">
        <v>7000</v>
      </c>
      <c r="B103" s="35" t="s">
        <v>73</v>
      </c>
      <c r="C103" s="46">
        <f>SUM(C104:C107)</f>
        <v>15935000</v>
      </c>
      <c r="D103" s="46">
        <f>SUM(D104:D107)</f>
        <v>15935000</v>
      </c>
      <c r="E103" s="7">
        <f>SUM(E104:E107)</f>
        <v>0</v>
      </c>
      <c r="F103" s="4"/>
    </row>
    <row r="104" spans="1:6" ht="24" customHeight="1">
      <c r="A104" s="45">
        <v>7001</v>
      </c>
      <c r="B104" s="38" t="s">
        <v>132</v>
      </c>
      <c r="C104" s="47">
        <v>1250000</v>
      </c>
      <c r="D104" s="47">
        <f>C104</f>
        <v>1250000</v>
      </c>
      <c r="E104" s="12"/>
      <c r="F104" s="4"/>
    </row>
    <row r="105" spans="1:6" ht="24" customHeight="1" hidden="1">
      <c r="A105" s="45">
        <v>7004</v>
      </c>
      <c r="B105" s="38" t="s">
        <v>133</v>
      </c>
      <c r="C105" s="47"/>
      <c r="D105" s="47">
        <f>C105</f>
        <v>0</v>
      </c>
      <c r="E105" s="4"/>
      <c r="F105" s="4"/>
    </row>
    <row r="106" spans="1:6" ht="34.5" customHeight="1" hidden="1">
      <c r="A106" s="45">
        <v>7012</v>
      </c>
      <c r="B106" s="77" t="s">
        <v>116</v>
      </c>
      <c r="C106" s="47"/>
      <c r="D106" s="47">
        <f>C106</f>
        <v>0</v>
      </c>
      <c r="E106" s="4"/>
      <c r="F106" s="4"/>
    </row>
    <row r="107" spans="1:6" ht="23.25" customHeight="1">
      <c r="A107" s="45">
        <v>7049</v>
      </c>
      <c r="B107" s="38" t="s">
        <v>97</v>
      </c>
      <c r="C107" s="47">
        <v>14685000</v>
      </c>
      <c r="D107" s="47">
        <f>C107</f>
        <v>14685000</v>
      </c>
      <c r="E107" s="6"/>
      <c r="F107" s="4"/>
    </row>
    <row r="108" spans="1:14" s="22" customFormat="1" ht="24" customHeight="1" hidden="1">
      <c r="A108" s="58">
        <v>7050</v>
      </c>
      <c r="B108" s="35" t="s">
        <v>99</v>
      </c>
      <c r="C108" s="48">
        <f>C109</f>
        <v>0</v>
      </c>
      <c r="D108" s="48">
        <f>D109</f>
        <v>0</v>
      </c>
      <c r="E108" s="20">
        <f>E109</f>
        <v>0</v>
      </c>
      <c r="F108" s="3"/>
      <c r="G108" s="30"/>
      <c r="H108" s="30"/>
      <c r="I108" s="30"/>
      <c r="J108" s="30"/>
      <c r="K108" s="30"/>
      <c r="L108" s="30"/>
      <c r="M108" s="30"/>
      <c r="N108" s="30"/>
    </row>
    <row r="109" spans="1:6" ht="24" customHeight="1" hidden="1">
      <c r="A109" s="45">
        <v>7099</v>
      </c>
      <c r="B109" s="38" t="s">
        <v>97</v>
      </c>
      <c r="C109" s="47"/>
      <c r="D109" s="47">
        <f>C109</f>
        <v>0</v>
      </c>
      <c r="E109" s="6"/>
      <c r="F109" s="4"/>
    </row>
    <row r="110" spans="1:6" ht="24" customHeight="1">
      <c r="A110" s="58">
        <v>7750</v>
      </c>
      <c r="B110" s="35" t="s">
        <v>69</v>
      </c>
      <c r="C110" s="46">
        <f>SUM(C111:C114)</f>
        <v>13946000</v>
      </c>
      <c r="D110" s="46">
        <f>SUM(D111:D114)</f>
        <v>13946000</v>
      </c>
      <c r="E110" s="7">
        <f>SUM(E111:E114)</f>
        <v>0</v>
      </c>
      <c r="F110" s="4"/>
    </row>
    <row r="111" spans="1:6" ht="24" customHeight="1">
      <c r="A111" s="45">
        <v>7756</v>
      </c>
      <c r="B111" s="38" t="s">
        <v>135</v>
      </c>
      <c r="C111" s="47">
        <v>253000</v>
      </c>
      <c r="D111" s="47">
        <v>253000</v>
      </c>
      <c r="E111" s="4"/>
      <c r="F111" s="4"/>
    </row>
    <row r="112" spans="1:6" ht="31.5" customHeight="1" hidden="1">
      <c r="A112" s="45">
        <v>7757</v>
      </c>
      <c r="B112" s="50" t="s">
        <v>123</v>
      </c>
      <c r="C112" s="47"/>
      <c r="D112" s="47"/>
      <c r="E112" s="4"/>
      <c r="F112" s="4"/>
    </row>
    <row r="113" spans="1:6" ht="24" customHeight="1" hidden="1">
      <c r="A113" s="45">
        <v>7764</v>
      </c>
      <c r="B113" s="38" t="s">
        <v>136</v>
      </c>
      <c r="C113" s="47"/>
      <c r="D113" s="47"/>
      <c r="E113" s="4"/>
      <c r="F113" s="4"/>
    </row>
    <row r="114" spans="1:6" ht="24" customHeight="1">
      <c r="A114" s="45">
        <v>7799</v>
      </c>
      <c r="B114" s="38" t="s">
        <v>97</v>
      </c>
      <c r="C114" s="47">
        <v>13693000</v>
      </c>
      <c r="D114" s="47">
        <v>13693000</v>
      </c>
      <c r="E114" s="6"/>
      <c r="F114" s="4"/>
    </row>
    <row r="115" spans="1:6" ht="24" customHeight="1">
      <c r="A115" s="100">
        <v>1.2</v>
      </c>
      <c r="B115" s="101" t="s">
        <v>101</v>
      </c>
      <c r="C115" s="110">
        <f>C116+C118+C123</f>
        <v>248856147</v>
      </c>
      <c r="D115" s="110">
        <f>D116+D118+D123</f>
        <v>248856147</v>
      </c>
      <c r="E115" s="102">
        <f>E116+E118+E123</f>
        <v>0</v>
      </c>
      <c r="F115" s="102">
        <f>F116+F118+F123</f>
        <v>0</v>
      </c>
    </row>
    <row r="116" spans="1:6" ht="24" customHeight="1">
      <c r="A116" s="58">
        <v>6000</v>
      </c>
      <c r="B116" s="35" t="s">
        <v>41</v>
      </c>
      <c r="C116" s="36">
        <f>SUM(C117:C117)</f>
        <v>136085600</v>
      </c>
      <c r="D116" s="37">
        <f>SUM(D117:D117)</f>
        <v>136085600</v>
      </c>
      <c r="E116" s="26"/>
      <c r="F116" s="24"/>
    </row>
    <row r="117" spans="1:6" ht="24" customHeight="1">
      <c r="A117" s="45">
        <v>6001</v>
      </c>
      <c r="B117" s="38" t="s">
        <v>37</v>
      </c>
      <c r="C117" s="39">
        <v>136085600</v>
      </c>
      <c r="D117" s="40">
        <f>C117</f>
        <v>136085600</v>
      </c>
      <c r="E117" s="26"/>
      <c r="F117" s="24"/>
    </row>
    <row r="118" spans="1:6" ht="24" customHeight="1">
      <c r="A118" s="58">
        <v>6100</v>
      </c>
      <c r="B118" s="35" t="s">
        <v>42</v>
      </c>
      <c r="C118" s="37">
        <f>SUM(C119:C122)</f>
        <v>74273416</v>
      </c>
      <c r="D118" s="37">
        <f>SUM(D119:D122)</f>
        <v>74273416</v>
      </c>
      <c r="E118" s="26"/>
      <c r="F118" s="24"/>
    </row>
    <row r="119" spans="1:6" ht="24" customHeight="1">
      <c r="A119" s="45">
        <v>6101</v>
      </c>
      <c r="B119" s="38" t="s">
        <v>39</v>
      </c>
      <c r="C119" s="41">
        <v>1890000</v>
      </c>
      <c r="D119" s="40">
        <f>C119</f>
        <v>1890000</v>
      </c>
      <c r="E119" s="26"/>
      <c r="F119" s="24"/>
    </row>
    <row r="120" spans="1:6" ht="24" customHeight="1">
      <c r="A120" s="45">
        <v>6112</v>
      </c>
      <c r="B120" s="38" t="s">
        <v>128</v>
      </c>
      <c r="C120" s="41">
        <v>45897600</v>
      </c>
      <c r="D120" s="40">
        <f>C120</f>
        <v>45897600</v>
      </c>
      <c r="E120" s="26"/>
      <c r="F120" s="24"/>
    </row>
    <row r="121" spans="1:6" ht="24" customHeight="1">
      <c r="A121" s="45">
        <v>6113</v>
      </c>
      <c r="B121" s="38" t="s">
        <v>139</v>
      </c>
      <c r="C121" s="41">
        <v>420000</v>
      </c>
      <c r="D121" s="40">
        <f>C121</f>
        <v>420000</v>
      </c>
      <c r="E121" s="26"/>
      <c r="F121" s="24"/>
    </row>
    <row r="122" spans="1:6" ht="24" customHeight="1">
      <c r="A122" s="45">
        <v>6115</v>
      </c>
      <c r="B122" s="38" t="s">
        <v>107</v>
      </c>
      <c r="C122" s="41">
        <v>26065816</v>
      </c>
      <c r="D122" s="40">
        <f>C122</f>
        <v>26065816</v>
      </c>
      <c r="E122" s="26"/>
      <c r="F122" s="24"/>
    </row>
    <row r="123" spans="1:6" ht="24" customHeight="1">
      <c r="A123" s="58">
        <v>6300</v>
      </c>
      <c r="B123" s="35" t="s">
        <v>46</v>
      </c>
      <c r="C123" s="37">
        <f>SUM(C124:C127)</f>
        <v>38497131</v>
      </c>
      <c r="D123" s="37">
        <f>SUM(D124:D127)</f>
        <v>38497131</v>
      </c>
      <c r="E123" s="26"/>
      <c r="F123" s="24"/>
    </row>
    <row r="124" spans="1:6" ht="24" customHeight="1">
      <c r="A124" s="45">
        <v>6301</v>
      </c>
      <c r="B124" s="38" t="s">
        <v>47</v>
      </c>
      <c r="C124" s="111">
        <v>28707248</v>
      </c>
      <c r="D124" s="111">
        <v>28707248</v>
      </c>
      <c r="E124" s="26"/>
      <c r="F124" s="24"/>
    </row>
    <row r="125" spans="1:6" ht="24" customHeight="1">
      <c r="A125" s="45">
        <v>6302</v>
      </c>
      <c r="B125" s="38" t="s">
        <v>48</v>
      </c>
      <c r="C125" s="111">
        <v>4921242</v>
      </c>
      <c r="D125" s="111">
        <v>4921242</v>
      </c>
      <c r="E125" s="26"/>
      <c r="F125" s="24"/>
    </row>
    <row r="126" spans="1:6" ht="24" customHeight="1">
      <c r="A126" s="45">
        <v>6303</v>
      </c>
      <c r="B126" s="38" t="s">
        <v>49</v>
      </c>
      <c r="C126" s="111">
        <v>3280828</v>
      </c>
      <c r="D126" s="111">
        <v>3280828</v>
      </c>
      <c r="E126" s="26"/>
      <c r="F126" s="24"/>
    </row>
    <row r="127" spans="1:6" ht="24" customHeight="1">
      <c r="A127" s="45">
        <v>6304</v>
      </c>
      <c r="B127" s="38" t="s">
        <v>50</v>
      </c>
      <c r="C127" s="111">
        <v>1587813</v>
      </c>
      <c r="D127" s="111">
        <v>1587813</v>
      </c>
      <c r="E127" s="26"/>
      <c r="F127" s="24"/>
    </row>
    <row r="128" spans="1:9" ht="28.5" customHeight="1">
      <c r="A128" s="103">
        <v>1.3</v>
      </c>
      <c r="B128" s="104" t="s">
        <v>8</v>
      </c>
      <c r="C128" s="105">
        <f>C129+C132+C134+C138+C141</f>
        <v>117489520</v>
      </c>
      <c r="D128" s="105">
        <f>D129+D132+D134+D138+D141</f>
        <v>117489520</v>
      </c>
      <c r="E128" s="106">
        <f>E129+E132+E134+E136+E138+E141+E145+E147</f>
        <v>0</v>
      </c>
      <c r="F128" s="106">
        <f>F129+F132+F134+F136+F138+F141+F145+F147</f>
        <v>0</v>
      </c>
      <c r="H128" s="29">
        <v>235952544</v>
      </c>
      <c r="I128" s="29">
        <f>H128-C128</f>
        <v>118463024</v>
      </c>
    </row>
    <row r="129" spans="1:6" ht="28.5" customHeight="1" hidden="1">
      <c r="A129" s="58">
        <v>6100</v>
      </c>
      <c r="B129" s="49" t="s">
        <v>41</v>
      </c>
      <c r="C129" s="54">
        <f>SUM(C130:C131)</f>
        <v>0</v>
      </c>
      <c r="D129" s="54">
        <f>SUM(D130:D131)</f>
        <v>0</v>
      </c>
      <c r="E129" s="8"/>
      <c r="F129" s="25"/>
    </row>
    <row r="130" spans="1:6" ht="28.5" customHeight="1" hidden="1">
      <c r="A130" s="45">
        <v>6105</v>
      </c>
      <c r="B130" s="55" t="s">
        <v>77</v>
      </c>
      <c r="C130" s="56"/>
      <c r="D130" s="56"/>
      <c r="E130" s="9"/>
      <c r="F130" s="25"/>
    </row>
    <row r="131" spans="1:6" ht="28.5" customHeight="1" hidden="1">
      <c r="A131" s="45">
        <v>6149</v>
      </c>
      <c r="B131" s="55" t="s">
        <v>124</v>
      </c>
      <c r="C131" s="57"/>
      <c r="D131" s="57"/>
      <c r="E131" s="4"/>
      <c r="F131" s="25"/>
    </row>
    <row r="132" spans="1:6" ht="28.5" customHeight="1">
      <c r="A132" s="58">
        <v>6400</v>
      </c>
      <c r="B132" s="58" t="s">
        <v>78</v>
      </c>
      <c r="C132" s="59">
        <f>D132</f>
        <v>17858520</v>
      </c>
      <c r="D132" s="59">
        <f>SUM(D133:D133)</f>
        <v>17858520</v>
      </c>
      <c r="E132" s="11"/>
      <c r="F132" s="25"/>
    </row>
    <row r="133" spans="1:6" ht="30" customHeight="1">
      <c r="A133" s="45">
        <v>6449</v>
      </c>
      <c r="B133" s="55" t="s">
        <v>96</v>
      </c>
      <c r="C133" s="57">
        <v>17858520</v>
      </c>
      <c r="D133" s="57">
        <v>17858520</v>
      </c>
      <c r="E133" s="10"/>
      <c r="F133" s="25"/>
    </row>
    <row r="134" spans="1:6" ht="30.75" customHeight="1" hidden="1">
      <c r="A134" s="58">
        <v>6900</v>
      </c>
      <c r="B134" s="35" t="s">
        <v>70</v>
      </c>
      <c r="C134" s="46">
        <f>C135</f>
        <v>0</v>
      </c>
      <c r="D134" s="46">
        <f>D135</f>
        <v>0</v>
      </c>
      <c r="E134" s="4"/>
      <c r="F134" s="25"/>
    </row>
    <row r="135" spans="1:6" ht="30.75" customHeight="1" hidden="1">
      <c r="A135" s="45">
        <v>6949</v>
      </c>
      <c r="B135" s="50" t="s">
        <v>93</v>
      </c>
      <c r="C135" s="47"/>
      <c r="D135" s="47"/>
      <c r="E135" s="4"/>
      <c r="F135" s="25"/>
    </row>
    <row r="136" spans="1:6" ht="30.75" customHeight="1" hidden="1">
      <c r="A136" s="73" t="s">
        <v>83</v>
      </c>
      <c r="B136" s="35" t="s">
        <v>84</v>
      </c>
      <c r="C136" s="46">
        <f>SUM(C137)</f>
        <v>0</v>
      </c>
      <c r="D136" s="46">
        <f>SUM(D137)</f>
        <v>0</v>
      </c>
      <c r="E136" s="4"/>
      <c r="F136" s="4"/>
    </row>
    <row r="137" spans="1:6" ht="30.75" customHeight="1" hidden="1">
      <c r="A137" s="45">
        <v>6758</v>
      </c>
      <c r="B137" s="38" t="s">
        <v>79</v>
      </c>
      <c r="C137" s="47"/>
      <c r="D137" s="47"/>
      <c r="E137" s="4"/>
      <c r="F137" s="4"/>
    </row>
    <row r="138" spans="1:6" ht="30.75" customHeight="1" hidden="1">
      <c r="A138" s="58">
        <v>7000</v>
      </c>
      <c r="B138" s="35" t="s">
        <v>80</v>
      </c>
      <c r="C138" s="46">
        <f>SUM(C139:C140)</f>
        <v>0</v>
      </c>
      <c r="D138" s="46">
        <f>SUM(D139:D140)</f>
        <v>0</v>
      </c>
      <c r="E138" s="4"/>
      <c r="F138" s="4"/>
    </row>
    <row r="139" spans="1:6" ht="30.75" customHeight="1" hidden="1">
      <c r="A139" s="45">
        <v>7004</v>
      </c>
      <c r="B139" s="38" t="s">
        <v>81</v>
      </c>
      <c r="C139" s="47"/>
      <c r="D139" s="47"/>
      <c r="E139" s="4"/>
      <c r="F139" s="4"/>
    </row>
    <row r="140" spans="1:6" ht="30.75" customHeight="1" hidden="1">
      <c r="A140" s="45">
        <v>7049</v>
      </c>
      <c r="B140" s="38" t="s">
        <v>82</v>
      </c>
      <c r="C140" s="47"/>
      <c r="D140" s="47"/>
      <c r="E140" s="4"/>
      <c r="F140" s="4"/>
    </row>
    <row r="141" spans="1:6" ht="30.75" customHeight="1">
      <c r="A141" s="58">
        <v>7750</v>
      </c>
      <c r="B141" s="35" t="s">
        <v>69</v>
      </c>
      <c r="C141" s="46">
        <f>SUM(C142:C144)</f>
        <v>99631000</v>
      </c>
      <c r="D141" s="46">
        <f>SUM(D142:D144)</f>
        <v>99631000</v>
      </c>
      <c r="E141" s="7"/>
      <c r="F141" s="4"/>
    </row>
    <row r="142" spans="1:6" ht="30" customHeight="1">
      <c r="A142" s="45">
        <v>7753</v>
      </c>
      <c r="B142" s="38" t="s">
        <v>144</v>
      </c>
      <c r="C142" s="47">
        <v>7631000</v>
      </c>
      <c r="D142" s="47">
        <v>7631000</v>
      </c>
      <c r="E142" s="6"/>
      <c r="F142" s="4"/>
    </row>
    <row r="143" spans="1:6" ht="30.75" customHeight="1" hidden="1">
      <c r="A143" s="45">
        <v>7757</v>
      </c>
      <c r="B143" s="38" t="s">
        <v>92</v>
      </c>
      <c r="C143" s="47"/>
      <c r="D143" s="47"/>
      <c r="E143" s="4"/>
      <c r="F143" s="4"/>
    </row>
    <row r="144" spans="1:6" ht="23.25" customHeight="1">
      <c r="A144" s="45">
        <v>7799</v>
      </c>
      <c r="B144" s="38" t="s">
        <v>149</v>
      </c>
      <c r="C144" s="47">
        <v>92000000</v>
      </c>
      <c r="D144" s="47">
        <f>C144</f>
        <v>92000000</v>
      </c>
      <c r="E144" s="4"/>
      <c r="F144" s="4"/>
    </row>
    <row r="145" spans="1:6" ht="24" customHeight="1" hidden="1">
      <c r="A145" s="58">
        <v>9000</v>
      </c>
      <c r="B145" s="49" t="s">
        <v>75</v>
      </c>
      <c r="C145" s="60">
        <f>C146</f>
        <v>0</v>
      </c>
      <c r="D145" s="60">
        <f>D146</f>
        <v>0</v>
      </c>
      <c r="E145" s="13">
        <f>D145</f>
        <v>0</v>
      </c>
      <c r="F145" s="4"/>
    </row>
    <row r="146" spans="1:6" ht="24" customHeight="1" hidden="1">
      <c r="A146" s="45">
        <v>9049</v>
      </c>
      <c r="B146" s="51" t="s">
        <v>69</v>
      </c>
      <c r="C146" s="47"/>
      <c r="D146" s="47"/>
      <c r="E146" s="12">
        <f>D146</f>
        <v>0</v>
      </c>
      <c r="F146" s="4"/>
    </row>
    <row r="147" spans="1:6" ht="24" customHeight="1" hidden="1">
      <c r="A147" s="72">
        <v>9050</v>
      </c>
      <c r="B147" s="61" t="s">
        <v>76</v>
      </c>
      <c r="C147" s="46"/>
      <c r="D147" s="46"/>
      <c r="E147" s="12">
        <f>D147</f>
        <v>0</v>
      </c>
      <c r="F147" s="4"/>
    </row>
    <row r="148" spans="1:6" ht="24" customHeight="1" hidden="1">
      <c r="A148" s="45">
        <v>9062</v>
      </c>
      <c r="B148" s="38" t="s">
        <v>110</v>
      </c>
      <c r="C148" s="47"/>
      <c r="D148" s="47"/>
      <c r="E148" s="12">
        <f>D148</f>
        <v>0</v>
      </c>
      <c r="F148" s="4"/>
    </row>
    <row r="149" spans="4:5" ht="23.25" customHeight="1">
      <c r="D149" s="163" t="s">
        <v>150</v>
      </c>
      <c r="E149" s="163"/>
    </row>
    <row r="150" spans="2:5" ht="23.25" customHeight="1">
      <c r="B150" s="64"/>
      <c r="C150" s="112"/>
      <c r="D150" s="164" t="s">
        <v>26</v>
      </c>
      <c r="E150" s="164"/>
    </row>
    <row r="151" spans="2:5" ht="35.25" customHeight="1">
      <c r="B151" s="66"/>
      <c r="C151" s="112"/>
      <c r="D151" s="164" t="s">
        <v>192</v>
      </c>
      <c r="E151" s="164"/>
    </row>
    <row r="152" spans="2:5" ht="17.25" customHeight="1">
      <c r="B152" s="66"/>
      <c r="C152" s="112"/>
      <c r="D152" s="113"/>
      <c r="E152" s="65"/>
    </row>
    <row r="153" spans="1:14" s="67" customFormat="1" ht="17.25" customHeight="1">
      <c r="A153" s="62"/>
      <c r="B153" s="64"/>
      <c r="C153" s="114"/>
      <c r="D153" s="169" t="s">
        <v>145</v>
      </c>
      <c r="E153" s="169"/>
      <c r="G153" s="68"/>
      <c r="H153" s="68"/>
      <c r="I153" s="68"/>
      <c r="J153" s="68"/>
      <c r="K153" s="68"/>
      <c r="L153" s="68"/>
      <c r="M153" s="68"/>
      <c r="N153" s="68"/>
    </row>
    <row r="154" spans="2:5" ht="17.25" customHeight="1">
      <c r="B154" s="66"/>
      <c r="C154" s="112"/>
      <c r="D154" s="112"/>
      <c r="E154" s="66"/>
    </row>
    <row r="155" spans="2:5" ht="17.25" customHeight="1">
      <c r="B155" s="15"/>
      <c r="D155" s="165"/>
      <c r="E155" s="165"/>
    </row>
  </sheetData>
  <sheetProtection/>
  <mergeCells count="18">
    <mergeCell ref="D149:E149"/>
    <mergeCell ref="D150:E150"/>
    <mergeCell ref="D155:E155"/>
    <mergeCell ref="A8:A9"/>
    <mergeCell ref="B8:B9"/>
    <mergeCell ref="C8:C9"/>
    <mergeCell ref="E8:E9"/>
    <mergeCell ref="D153:E153"/>
    <mergeCell ref="D151:E151"/>
    <mergeCell ref="F8:F9"/>
    <mergeCell ref="A1:F1"/>
    <mergeCell ref="A2:F2"/>
    <mergeCell ref="A3:F3"/>
    <mergeCell ref="A4:F4"/>
    <mergeCell ref="A5:F5"/>
    <mergeCell ref="A6:F6"/>
    <mergeCell ref="D8:D9"/>
    <mergeCell ref="A7:F7"/>
  </mergeCells>
  <printOptions/>
  <pageMargins left="0.5905511811023623" right="0" top="0.31496062992125984" bottom="0.2362204724409449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1">
      <selection activeCell="A5" sqref="A5:F5"/>
    </sheetView>
  </sheetViews>
  <sheetFormatPr defaultColWidth="9.00390625" defaultRowHeight="17.25" customHeight="1"/>
  <cols>
    <col min="1" max="1" width="6.625" style="63" customWidth="1"/>
    <col min="2" max="2" width="35.50390625" style="1" customWidth="1"/>
    <col min="3" max="3" width="15.875" style="19" customWidth="1"/>
    <col min="4" max="4" width="14.75390625" style="19" customWidth="1"/>
    <col min="5" max="5" width="7.75390625" style="2" customWidth="1"/>
    <col min="6" max="6" width="8.75390625" style="2" customWidth="1"/>
    <col min="7" max="7" width="11.125" style="29" bestFit="1" customWidth="1"/>
    <col min="8" max="8" width="21.375" style="29" customWidth="1"/>
    <col min="9" max="9" width="24.375" style="29" customWidth="1"/>
    <col min="10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148</v>
      </c>
      <c r="B4" s="157"/>
      <c r="C4" s="157"/>
      <c r="D4" s="157"/>
      <c r="E4" s="157"/>
      <c r="F4" s="157"/>
    </row>
    <row r="5" spans="1:6" ht="17.25" customHeight="1">
      <c r="A5" s="158" t="s">
        <v>194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6" t="s">
        <v>103</v>
      </c>
      <c r="D8" s="166" t="s">
        <v>104</v>
      </c>
      <c r="E8" s="167" t="s">
        <v>105</v>
      </c>
      <c r="F8" s="154" t="s">
        <v>106</v>
      </c>
    </row>
    <row r="9" spans="1:6" ht="47.25" customHeight="1">
      <c r="A9" s="166"/>
      <c r="B9" s="166"/>
      <c r="C9" s="166"/>
      <c r="D9" s="166"/>
      <c r="E9" s="168"/>
      <c r="F9" s="154"/>
    </row>
    <row r="10" spans="1:6" ht="21" customHeight="1">
      <c r="A10" s="28" t="s">
        <v>1</v>
      </c>
      <c r="B10" s="32" t="s">
        <v>27</v>
      </c>
      <c r="C10" s="17"/>
      <c r="D10" s="17"/>
      <c r="E10" s="5"/>
      <c r="F10" s="5"/>
    </row>
    <row r="11" spans="1:6" ht="17.25" customHeight="1" hidden="1">
      <c r="A11" s="28" t="s">
        <v>0</v>
      </c>
      <c r="B11" s="32" t="s">
        <v>28</v>
      </c>
      <c r="C11" s="17"/>
      <c r="D11" s="17"/>
      <c r="E11" s="5"/>
      <c r="F11" s="5"/>
    </row>
    <row r="12" spans="1:6" ht="17.25" customHeight="1" hidden="1">
      <c r="A12" s="28">
        <v>1</v>
      </c>
      <c r="B12" s="32" t="s">
        <v>10</v>
      </c>
      <c r="C12" s="17"/>
      <c r="D12" s="17"/>
      <c r="E12" s="5"/>
      <c r="F12" s="5"/>
    </row>
    <row r="13" spans="1:6" ht="17.25" customHeight="1" hidden="1">
      <c r="A13" s="28">
        <v>1.1</v>
      </c>
      <c r="B13" s="32" t="s">
        <v>11</v>
      </c>
      <c r="C13" s="17"/>
      <c r="D13" s="17"/>
      <c r="E13" s="5"/>
      <c r="F13" s="5"/>
    </row>
    <row r="14" spans="1:6" ht="17.25" customHeight="1" hidden="1">
      <c r="A14" s="28">
        <v>1</v>
      </c>
      <c r="B14" s="32" t="s">
        <v>12</v>
      </c>
      <c r="C14" s="17"/>
      <c r="D14" s="17"/>
      <c r="E14" s="5"/>
      <c r="F14" s="5"/>
    </row>
    <row r="15" spans="1:6" ht="17.25" customHeight="1" hidden="1">
      <c r="A15" s="28"/>
      <c r="B15" s="32" t="s">
        <v>13</v>
      </c>
      <c r="C15" s="17"/>
      <c r="D15" s="17"/>
      <c r="E15" s="5"/>
      <c r="F15" s="5"/>
    </row>
    <row r="16" spans="1:6" ht="17.25" customHeight="1" hidden="1">
      <c r="A16" s="28"/>
      <c r="B16" s="32" t="s">
        <v>29</v>
      </c>
      <c r="C16" s="17"/>
      <c r="D16" s="17"/>
      <c r="E16" s="5"/>
      <c r="F16" s="5"/>
    </row>
    <row r="17" spans="1:6" ht="17.25" customHeight="1" hidden="1">
      <c r="A17" s="28">
        <v>1.2</v>
      </c>
      <c r="B17" s="32" t="s">
        <v>14</v>
      </c>
      <c r="C17" s="17"/>
      <c r="D17" s="17"/>
      <c r="E17" s="5"/>
      <c r="F17" s="5"/>
    </row>
    <row r="18" spans="1:6" ht="17.25" customHeight="1" hidden="1">
      <c r="A18" s="28"/>
      <c r="B18" s="32" t="s">
        <v>15</v>
      </c>
      <c r="C18" s="17"/>
      <c r="D18" s="17"/>
      <c r="E18" s="5"/>
      <c r="F18" s="5"/>
    </row>
    <row r="19" spans="1:6" ht="17.25" customHeight="1" hidden="1">
      <c r="A19" s="28"/>
      <c r="B19" s="32" t="s">
        <v>16</v>
      </c>
      <c r="C19" s="17"/>
      <c r="D19" s="17"/>
      <c r="E19" s="5"/>
      <c r="F19" s="5"/>
    </row>
    <row r="20" spans="1:6" ht="17.25" customHeight="1" hidden="1">
      <c r="A20" s="28"/>
      <c r="B20" s="32" t="s">
        <v>29</v>
      </c>
      <c r="C20" s="17"/>
      <c r="D20" s="17"/>
      <c r="E20" s="5"/>
      <c r="F20" s="5"/>
    </row>
    <row r="21" spans="1:6" ht="17.25" customHeight="1" hidden="1">
      <c r="A21" s="28">
        <v>2</v>
      </c>
      <c r="B21" s="32" t="s">
        <v>30</v>
      </c>
      <c r="C21" s="17"/>
      <c r="D21" s="17"/>
      <c r="E21" s="5"/>
      <c r="F21" s="5"/>
    </row>
    <row r="22" spans="1:6" ht="17.25" customHeight="1" hidden="1">
      <c r="A22" s="28">
        <v>3</v>
      </c>
      <c r="B22" s="32" t="s">
        <v>31</v>
      </c>
      <c r="C22" s="17"/>
      <c r="D22" s="17"/>
      <c r="E22" s="5"/>
      <c r="F22" s="5"/>
    </row>
    <row r="23" spans="1:6" ht="17.25" customHeight="1" hidden="1">
      <c r="A23" s="28" t="s">
        <v>3</v>
      </c>
      <c r="B23" s="32" t="s">
        <v>32</v>
      </c>
      <c r="C23" s="17"/>
      <c r="D23" s="17"/>
      <c r="E23" s="5"/>
      <c r="F23" s="5"/>
    </row>
    <row r="24" spans="1:6" ht="17.25" customHeight="1" hidden="1">
      <c r="A24" s="28">
        <v>1</v>
      </c>
      <c r="B24" s="32" t="s">
        <v>17</v>
      </c>
      <c r="C24" s="17"/>
      <c r="D24" s="17"/>
      <c r="E24" s="5"/>
      <c r="F24" s="5"/>
    </row>
    <row r="25" spans="1:6" ht="17.25" customHeight="1" hidden="1">
      <c r="A25" s="28">
        <v>1.1</v>
      </c>
      <c r="B25" s="32" t="s">
        <v>18</v>
      </c>
      <c r="C25" s="17"/>
      <c r="D25" s="17"/>
      <c r="E25" s="5"/>
      <c r="F25" s="5"/>
    </row>
    <row r="26" spans="1:6" ht="17.25" customHeight="1" hidden="1">
      <c r="A26" s="28" t="s">
        <v>19</v>
      </c>
      <c r="B26" s="32" t="s">
        <v>20</v>
      </c>
      <c r="C26" s="17"/>
      <c r="D26" s="17"/>
      <c r="E26" s="5"/>
      <c r="F26" s="5"/>
    </row>
    <row r="27" spans="1:6" ht="17.25" customHeight="1" hidden="1">
      <c r="A27" s="28" t="s">
        <v>21</v>
      </c>
      <c r="B27" s="32" t="s">
        <v>9</v>
      </c>
      <c r="C27" s="17"/>
      <c r="D27" s="17"/>
      <c r="E27" s="5"/>
      <c r="F27" s="5"/>
    </row>
    <row r="28" spans="1:6" ht="17.25" customHeight="1" hidden="1">
      <c r="A28" s="28">
        <v>1.2</v>
      </c>
      <c r="B28" s="32" t="s">
        <v>7</v>
      </c>
      <c r="C28" s="17"/>
      <c r="D28" s="17"/>
      <c r="E28" s="5"/>
      <c r="F28" s="5"/>
    </row>
    <row r="29" spans="1:6" ht="17.25" customHeight="1" hidden="1">
      <c r="A29" s="28" t="s">
        <v>19</v>
      </c>
      <c r="B29" s="32" t="s">
        <v>22</v>
      </c>
      <c r="C29" s="17"/>
      <c r="D29" s="17"/>
      <c r="E29" s="5"/>
      <c r="F29" s="5"/>
    </row>
    <row r="30" spans="1:6" ht="17.25" customHeight="1" hidden="1">
      <c r="A30" s="28" t="s">
        <v>21</v>
      </c>
      <c r="B30" s="32" t="s">
        <v>8</v>
      </c>
      <c r="C30" s="17"/>
      <c r="D30" s="17"/>
      <c r="E30" s="5"/>
      <c r="F30" s="5"/>
    </row>
    <row r="31" spans="1:6" ht="17.25" customHeight="1" hidden="1">
      <c r="A31" s="28">
        <v>2</v>
      </c>
      <c r="B31" s="32" t="s">
        <v>33</v>
      </c>
      <c r="C31" s="17"/>
      <c r="D31" s="17"/>
      <c r="E31" s="5"/>
      <c r="F31" s="5"/>
    </row>
    <row r="32" spans="1:6" ht="17.25" customHeight="1" hidden="1">
      <c r="A32" s="28">
        <v>3</v>
      </c>
      <c r="B32" s="32" t="s">
        <v>34</v>
      </c>
      <c r="C32" s="17"/>
      <c r="D32" s="17"/>
      <c r="E32" s="5"/>
      <c r="F32" s="5"/>
    </row>
    <row r="33" spans="1:6" ht="17.25" customHeight="1" hidden="1">
      <c r="A33" s="28" t="s">
        <v>35</v>
      </c>
      <c r="B33" s="32" t="s">
        <v>36</v>
      </c>
      <c r="C33" s="17"/>
      <c r="D33" s="17"/>
      <c r="E33" s="5"/>
      <c r="F33" s="5"/>
    </row>
    <row r="34" spans="1:6" ht="17.25" customHeight="1" hidden="1">
      <c r="A34" s="28">
        <v>1</v>
      </c>
      <c r="B34" s="32" t="s">
        <v>23</v>
      </c>
      <c r="C34" s="17"/>
      <c r="D34" s="17"/>
      <c r="E34" s="5"/>
      <c r="F34" s="5"/>
    </row>
    <row r="35" spans="1:6" ht="17.25" customHeight="1" hidden="1">
      <c r="A35" s="28">
        <v>1.1</v>
      </c>
      <c r="B35" s="32" t="s">
        <v>11</v>
      </c>
      <c r="C35" s="17"/>
      <c r="D35" s="17"/>
      <c r="E35" s="5"/>
      <c r="F35" s="5"/>
    </row>
    <row r="36" spans="1:6" ht="17.25" customHeight="1" hidden="1">
      <c r="A36" s="28"/>
      <c r="B36" s="32" t="s">
        <v>12</v>
      </c>
      <c r="C36" s="17"/>
      <c r="D36" s="17"/>
      <c r="E36" s="5"/>
      <c r="F36" s="5"/>
    </row>
    <row r="37" spans="1:6" ht="17.25" customHeight="1" hidden="1">
      <c r="A37" s="28"/>
      <c r="B37" s="32" t="s">
        <v>13</v>
      </c>
      <c r="C37" s="17"/>
      <c r="D37" s="17"/>
      <c r="E37" s="5"/>
      <c r="F37" s="5"/>
    </row>
    <row r="38" spans="1:6" ht="17.25" customHeight="1" hidden="1">
      <c r="A38" s="28"/>
      <c r="B38" s="32" t="s">
        <v>24</v>
      </c>
      <c r="C38" s="17"/>
      <c r="D38" s="17"/>
      <c r="E38" s="5"/>
      <c r="F38" s="5"/>
    </row>
    <row r="39" spans="1:6" ht="17.25" customHeight="1" hidden="1">
      <c r="A39" s="28">
        <v>1.2</v>
      </c>
      <c r="B39" s="32" t="s">
        <v>14</v>
      </c>
      <c r="C39" s="17"/>
      <c r="D39" s="17"/>
      <c r="E39" s="5"/>
      <c r="F39" s="5"/>
    </row>
    <row r="40" spans="1:6" ht="17.25" customHeight="1" hidden="1">
      <c r="A40" s="28"/>
      <c r="B40" s="32" t="s">
        <v>15</v>
      </c>
      <c r="C40" s="17"/>
      <c r="D40" s="17"/>
      <c r="E40" s="5"/>
      <c r="F40" s="5"/>
    </row>
    <row r="41" spans="1:6" ht="17.25" customHeight="1" hidden="1">
      <c r="A41" s="28"/>
      <c r="B41" s="32" t="s">
        <v>16</v>
      </c>
      <c r="C41" s="17"/>
      <c r="D41" s="17"/>
      <c r="E41" s="5"/>
      <c r="F41" s="5"/>
    </row>
    <row r="42" spans="1:6" ht="17.25" customHeight="1" hidden="1">
      <c r="A42" s="28"/>
      <c r="B42" s="32" t="s">
        <v>24</v>
      </c>
      <c r="C42" s="17"/>
      <c r="D42" s="17"/>
      <c r="E42" s="5"/>
      <c r="F42" s="5"/>
    </row>
    <row r="43" spans="1:6" ht="17.25" customHeight="1" hidden="1">
      <c r="A43" s="28">
        <v>2</v>
      </c>
      <c r="B43" s="32" t="s">
        <v>33</v>
      </c>
      <c r="C43" s="17"/>
      <c r="D43" s="17"/>
      <c r="E43" s="5"/>
      <c r="F43" s="5"/>
    </row>
    <row r="44" spans="1:6" ht="17.25" customHeight="1" hidden="1">
      <c r="A44" s="28">
        <v>3</v>
      </c>
      <c r="B44" s="32" t="s">
        <v>34</v>
      </c>
      <c r="C44" s="17"/>
      <c r="D44" s="17"/>
      <c r="E44" s="5"/>
      <c r="F44" s="5"/>
    </row>
    <row r="45" spans="1:7" ht="34.5" customHeight="1">
      <c r="A45" s="28" t="s">
        <v>2</v>
      </c>
      <c r="B45" s="32" t="s">
        <v>6</v>
      </c>
      <c r="C45" s="108">
        <f>D45</f>
        <v>1706816571</v>
      </c>
      <c r="D45" s="108">
        <f>D46+D117+D130</f>
        <v>1706816571</v>
      </c>
      <c r="E45" s="16"/>
      <c r="F45" s="16">
        <f>F46+F117+F130</f>
        <v>0</v>
      </c>
      <c r="G45" s="29">
        <v>1709816571</v>
      </c>
    </row>
    <row r="46" spans="1:9" ht="27" customHeight="1">
      <c r="A46" s="33">
        <v>1.1</v>
      </c>
      <c r="B46" s="34" t="s">
        <v>100</v>
      </c>
      <c r="C46" s="109">
        <f>C47+C50+C52+C59+C63+C68+C72+C75+C79+C88+C85+C95+C98+C105+C111+C113</f>
        <v>1359302725</v>
      </c>
      <c r="D46" s="109">
        <f>D47+D50+D52+D59+D63+D68+D72+D75+D79+D88+D85+D95+D98+D105+D111+D113</f>
        <v>1359302725</v>
      </c>
      <c r="E46" s="31"/>
      <c r="F46" s="27"/>
      <c r="G46" s="29">
        <v>1362302725</v>
      </c>
      <c r="H46" s="29">
        <f>G46-D46</f>
        <v>3000000</v>
      </c>
      <c r="I46" s="29">
        <f>D46-'[1]CK- TH Q2'!$D$40</f>
        <v>-3000000</v>
      </c>
    </row>
    <row r="47" spans="1:6" ht="24" customHeight="1">
      <c r="A47" s="58">
        <v>6000</v>
      </c>
      <c r="B47" s="35" t="s">
        <v>41</v>
      </c>
      <c r="C47" s="36">
        <f>SUM(C48:C49)</f>
        <v>599567100</v>
      </c>
      <c r="D47" s="36">
        <f>SUM(D48:D49)</f>
        <v>599567100</v>
      </c>
      <c r="E47" s="5"/>
      <c r="F47" s="5"/>
    </row>
    <row r="48" spans="1:6" ht="24" customHeight="1">
      <c r="A48" s="45">
        <v>6001</v>
      </c>
      <c r="B48" s="38" t="s">
        <v>37</v>
      </c>
      <c r="C48" s="115">
        <v>599567100</v>
      </c>
      <c r="D48" s="115">
        <v>599567100</v>
      </c>
      <c r="E48" s="5"/>
      <c r="F48" s="5"/>
    </row>
    <row r="49" spans="1:6" ht="24" customHeight="1">
      <c r="A49" s="45">
        <v>6003</v>
      </c>
      <c r="B49" s="38" t="s">
        <v>38</v>
      </c>
      <c r="C49" s="39"/>
      <c r="D49" s="44">
        <f>C49</f>
        <v>0</v>
      </c>
      <c r="E49" s="5"/>
      <c r="F49" s="5"/>
    </row>
    <row r="50" spans="1:6" ht="36" customHeight="1">
      <c r="A50" s="58">
        <v>6050</v>
      </c>
      <c r="B50" s="74" t="s">
        <v>111</v>
      </c>
      <c r="C50" s="75">
        <f>C51</f>
        <v>81880500</v>
      </c>
      <c r="D50" s="75">
        <f>D51</f>
        <v>81880500</v>
      </c>
      <c r="E50" s="5"/>
      <c r="F50" s="5"/>
    </row>
    <row r="51" spans="1:6" ht="36" customHeight="1">
      <c r="A51" s="45">
        <v>6051</v>
      </c>
      <c r="B51" s="50" t="s">
        <v>111</v>
      </c>
      <c r="C51" s="115">
        <v>81880500</v>
      </c>
      <c r="D51" s="115">
        <v>81880500</v>
      </c>
      <c r="E51" s="5"/>
      <c r="F51" s="5"/>
    </row>
    <row r="52" spans="1:6" ht="24" customHeight="1">
      <c r="A52" s="58">
        <v>6100</v>
      </c>
      <c r="B52" s="35" t="s">
        <v>42</v>
      </c>
      <c r="C52" s="37">
        <f>SUM(C53:C56)</f>
        <v>328643139</v>
      </c>
      <c r="D52" s="37">
        <f>SUM(D53:D56)</f>
        <v>328643139</v>
      </c>
      <c r="E52" s="5"/>
      <c r="F52" s="5"/>
    </row>
    <row r="53" spans="1:6" ht="24" customHeight="1">
      <c r="A53" s="45">
        <v>6101</v>
      </c>
      <c r="B53" s="38" t="s">
        <v>39</v>
      </c>
      <c r="C53" s="115">
        <v>8167500</v>
      </c>
      <c r="D53" s="115">
        <v>8167500</v>
      </c>
      <c r="E53" s="5"/>
      <c r="F53" s="5"/>
    </row>
    <row r="54" spans="1:6" ht="24" customHeight="1">
      <c r="A54" s="45">
        <v>6112</v>
      </c>
      <c r="B54" s="38" t="s">
        <v>128</v>
      </c>
      <c r="C54" s="115">
        <v>200835921</v>
      </c>
      <c r="D54" s="115">
        <v>200835921</v>
      </c>
      <c r="E54" s="5"/>
      <c r="F54" s="5"/>
    </row>
    <row r="55" spans="1:6" ht="24" customHeight="1">
      <c r="A55" s="45">
        <v>6113</v>
      </c>
      <c r="B55" s="38" t="s">
        <v>139</v>
      </c>
      <c r="C55" s="115">
        <v>1815000</v>
      </c>
      <c r="D55" s="115">
        <v>1815000</v>
      </c>
      <c r="E55" s="5"/>
      <c r="F55" s="5"/>
    </row>
    <row r="56" spans="1:6" ht="21" customHeight="1">
      <c r="A56" s="45">
        <v>6115</v>
      </c>
      <c r="B56" s="38" t="s">
        <v>95</v>
      </c>
      <c r="C56" s="115">
        <v>117824718</v>
      </c>
      <c r="D56" s="115">
        <v>117824718</v>
      </c>
      <c r="E56" s="5"/>
      <c r="F56" s="5"/>
    </row>
    <row r="57" spans="1:6" ht="0.75" customHeight="1">
      <c r="A57" s="72">
        <v>6200</v>
      </c>
      <c r="B57" s="38"/>
      <c r="C57" s="41"/>
      <c r="D57" s="40"/>
      <c r="E57" s="5"/>
      <c r="F57" s="5"/>
    </row>
    <row r="58" spans="1:6" ht="21" customHeight="1" hidden="1">
      <c r="A58" s="45">
        <v>6201</v>
      </c>
      <c r="B58" s="38"/>
      <c r="C58" s="41"/>
      <c r="D58" s="40"/>
      <c r="E58" s="5"/>
      <c r="F58" s="5"/>
    </row>
    <row r="59" spans="1:6" ht="21" customHeight="1">
      <c r="A59" s="58">
        <v>6250</v>
      </c>
      <c r="B59" s="35" t="s">
        <v>43</v>
      </c>
      <c r="C59" s="37">
        <f>SUM(C60:C62)</f>
        <v>750000</v>
      </c>
      <c r="D59" s="37">
        <f>SUM(D60:D62)</f>
        <v>750000</v>
      </c>
      <c r="E59" s="5"/>
      <c r="F59" s="5"/>
    </row>
    <row r="60" spans="1:6" ht="0.75" customHeight="1">
      <c r="A60" s="70">
        <v>6253</v>
      </c>
      <c r="B60" s="42" t="s">
        <v>44</v>
      </c>
      <c r="C60" s="41">
        <v>0</v>
      </c>
      <c r="D60" s="41">
        <v>0</v>
      </c>
      <c r="E60" s="5"/>
      <c r="F60" s="5"/>
    </row>
    <row r="61" spans="1:6" ht="21" customHeight="1">
      <c r="A61" s="45">
        <v>6257</v>
      </c>
      <c r="B61" s="38" t="s">
        <v>45</v>
      </c>
      <c r="C61" s="111">
        <v>750000</v>
      </c>
      <c r="D61" s="111">
        <v>750000</v>
      </c>
      <c r="E61" s="5"/>
      <c r="F61" s="5"/>
    </row>
    <row r="62" spans="1:6" ht="21" customHeight="1">
      <c r="A62" s="71">
        <v>6256</v>
      </c>
      <c r="B62" s="38" t="s">
        <v>86</v>
      </c>
      <c r="C62" s="41">
        <v>0</v>
      </c>
      <c r="D62" s="41">
        <v>0</v>
      </c>
      <c r="E62" s="5"/>
      <c r="F62" s="5"/>
    </row>
    <row r="63" spans="1:6" ht="21" customHeight="1">
      <c r="A63" s="58">
        <v>6300</v>
      </c>
      <c r="B63" s="35" t="s">
        <v>46</v>
      </c>
      <c r="C63" s="37">
        <f>SUM(C64:C67)</f>
        <v>170930672</v>
      </c>
      <c r="D63" s="37">
        <f>SUM(D64:D67)</f>
        <v>170930672</v>
      </c>
      <c r="E63" s="5"/>
      <c r="F63" s="5"/>
    </row>
    <row r="64" spans="1:6" ht="21" customHeight="1">
      <c r="A64" s="45">
        <v>6301</v>
      </c>
      <c r="B64" s="38" t="s">
        <v>47</v>
      </c>
      <c r="C64" s="111">
        <v>127472881</v>
      </c>
      <c r="D64" s="111">
        <v>127472881</v>
      </c>
      <c r="E64" s="5"/>
      <c r="F64" s="5"/>
    </row>
    <row r="65" spans="1:6" ht="24" customHeight="1">
      <c r="A65" s="45">
        <v>6302</v>
      </c>
      <c r="B65" s="38" t="s">
        <v>48</v>
      </c>
      <c r="C65" s="111">
        <v>21766781</v>
      </c>
      <c r="D65" s="111">
        <v>21766781</v>
      </c>
      <c r="E65" s="5"/>
      <c r="F65" s="5"/>
    </row>
    <row r="66" spans="1:6" ht="24" customHeight="1">
      <c r="A66" s="45">
        <v>6303</v>
      </c>
      <c r="B66" s="38" t="s">
        <v>49</v>
      </c>
      <c r="C66" s="111">
        <v>14511187</v>
      </c>
      <c r="D66" s="111">
        <v>14511187</v>
      </c>
      <c r="E66" s="5"/>
      <c r="F66" s="5"/>
    </row>
    <row r="67" spans="1:6" ht="24" customHeight="1">
      <c r="A67" s="45">
        <v>6304</v>
      </c>
      <c r="B67" s="38" t="s">
        <v>50</v>
      </c>
      <c r="C67" s="111">
        <v>7179823</v>
      </c>
      <c r="D67" s="111">
        <v>7179823</v>
      </c>
      <c r="E67" s="5"/>
      <c r="F67" s="5"/>
    </row>
    <row r="68" spans="1:6" ht="24" customHeight="1">
      <c r="A68" s="58">
        <v>6250</v>
      </c>
      <c r="B68" s="35" t="s">
        <v>112</v>
      </c>
      <c r="C68" s="116">
        <f>C69</f>
        <v>0</v>
      </c>
      <c r="D68" s="116">
        <f>D69</f>
        <v>0</v>
      </c>
      <c r="E68" s="5"/>
      <c r="F68" s="5"/>
    </row>
    <row r="69" spans="1:6" ht="24" customHeight="1">
      <c r="A69" s="45">
        <v>6299</v>
      </c>
      <c r="B69" s="38" t="s">
        <v>113</v>
      </c>
      <c r="C69" s="41"/>
      <c r="D69" s="41"/>
      <c r="E69" s="5"/>
      <c r="F69" s="5"/>
    </row>
    <row r="70" spans="1:6" ht="31.5" customHeight="1" hidden="1">
      <c r="A70" s="72">
        <v>6400</v>
      </c>
      <c r="B70" s="43" t="s">
        <v>78</v>
      </c>
      <c r="C70" s="44">
        <f>C71</f>
        <v>0</v>
      </c>
      <c r="D70" s="44">
        <f>D71</f>
        <v>0</v>
      </c>
      <c r="E70" s="5"/>
      <c r="F70" s="5"/>
    </row>
    <row r="71" spans="1:6" ht="33.75" customHeight="1" hidden="1">
      <c r="A71" s="45">
        <v>6404</v>
      </c>
      <c r="B71" s="50" t="s">
        <v>114</v>
      </c>
      <c r="C71" s="41"/>
      <c r="D71" s="41"/>
      <c r="E71" s="5"/>
      <c r="F71" s="5"/>
    </row>
    <row r="72" spans="1:6" ht="24" customHeight="1">
      <c r="A72" s="58">
        <v>6500</v>
      </c>
      <c r="B72" s="35" t="s">
        <v>51</v>
      </c>
      <c r="C72" s="46">
        <f>SUM(C73:C74)</f>
        <v>18584874</v>
      </c>
      <c r="D72" s="46">
        <f>SUM(D73:D74)</f>
        <v>18584874</v>
      </c>
      <c r="E72" s="7">
        <f>SUM(E73:E74)</f>
        <v>0</v>
      </c>
      <c r="F72" s="5"/>
    </row>
    <row r="73" spans="1:6" ht="24" customHeight="1">
      <c r="A73" s="45">
        <v>6501</v>
      </c>
      <c r="B73" s="38" t="s">
        <v>52</v>
      </c>
      <c r="C73" s="111">
        <v>18584874</v>
      </c>
      <c r="D73" s="111">
        <v>18584874</v>
      </c>
      <c r="E73" s="6"/>
      <c r="F73" s="5"/>
    </row>
    <row r="74" spans="1:6" ht="24" customHeight="1">
      <c r="A74" s="45">
        <v>6504</v>
      </c>
      <c r="B74" s="38" t="s">
        <v>53</v>
      </c>
      <c r="C74" s="47"/>
      <c r="D74" s="47"/>
      <c r="E74" s="5"/>
      <c r="F74" s="5"/>
    </row>
    <row r="75" spans="1:6" ht="24" customHeight="1">
      <c r="A75" s="58">
        <v>6550</v>
      </c>
      <c r="B75" s="35" t="s">
        <v>54</v>
      </c>
      <c r="C75" s="46">
        <f>SUM(C76:C78)</f>
        <v>41801000</v>
      </c>
      <c r="D75" s="46">
        <f>SUM(D76:D78)</f>
        <v>41801000</v>
      </c>
      <c r="E75" s="7">
        <f>SUM(E76:E78)</f>
        <v>0</v>
      </c>
      <c r="F75" s="5"/>
    </row>
    <row r="76" spans="1:6" ht="27" customHeight="1">
      <c r="A76" s="45">
        <v>6551</v>
      </c>
      <c r="B76" s="38" t="s">
        <v>55</v>
      </c>
      <c r="C76" s="111">
        <v>10380000</v>
      </c>
      <c r="D76" s="111">
        <v>10380000</v>
      </c>
      <c r="E76" s="14"/>
      <c r="F76" s="5"/>
    </row>
    <row r="77" spans="1:6" ht="27" customHeight="1">
      <c r="A77" s="45">
        <v>6552</v>
      </c>
      <c r="B77" s="38" t="s">
        <v>56</v>
      </c>
      <c r="C77" s="111">
        <v>6350000</v>
      </c>
      <c r="D77" s="111">
        <v>6350000</v>
      </c>
      <c r="E77" s="14"/>
      <c r="F77" s="5"/>
    </row>
    <row r="78" spans="1:6" ht="27" customHeight="1">
      <c r="A78" s="45">
        <v>6559</v>
      </c>
      <c r="B78" s="38" t="s">
        <v>87</v>
      </c>
      <c r="C78" s="111">
        <f>9571000+15500000</f>
        <v>25071000</v>
      </c>
      <c r="D78" s="111">
        <f>C78</f>
        <v>25071000</v>
      </c>
      <c r="E78" s="14"/>
      <c r="F78" s="5"/>
    </row>
    <row r="79" spans="1:6" ht="24" customHeight="1">
      <c r="A79" s="58">
        <v>6600</v>
      </c>
      <c r="B79" s="35" t="s">
        <v>57</v>
      </c>
      <c r="C79" s="46">
        <f>SUM(C80:C83)</f>
        <v>966000</v>
      </c>
      <c r="D79" s="46">
        <f>SUM(D80:D83)</f>
        <v>966000</v>
      </c>
      <c r="E79" s="7">
        <f>SUM(E80:E83)</f>
        <v>0</v>
      </c>
      <c r="F79" s="5"/>
    </row>
    <row r="80" spans="1:6" ht="23.25" customHeight="1">
      <c r="A80" s="45">
        <v>6601</v>
      </c>
      <c r="B80" s="38" t="s">
        <v>58</v>
      </c>
      <c r="C80" s="111">
        <v>66000</v>
      </c>
      <c r="D80" s="111">
        <v>66000</v>
      </c>
      <c r="E80" s="6"/>
      <c r="F80" s="5"/>
    </row>
    <row r="81" spans="1:6" ht="24" customHeight="1" hidden="1">
      <c r="A81" s="45">
        <v>6605</v>
      </c>
      <c r="B81" s="38" t="s">
        <v>60</v>
      </c>
      <c r="C81" s="47"/>
      <c r="D81" s="40"/>
      <c r="E81" s="6"/>
      <c r="F81" s="5"/>
    </row>
    <row r="82" spans="1:6" ht="24" customHeight="1" hidden="1">
      <c r="A82" s="45">
        <v>6608</v>
      </c>
      <c r="B82" s="38" t="s">
        <v>59</v>
      </c>
      <c r="C82" s="47"/>
      <c r="D82" s="40"/>
      <c r="E82" s="6"/>
      <c r="F82" s="5"/>
    </row>
    <row r="83" spans="1:6" ht="27" customHeight="1">
      <c r="A83" s="45">
        <v>6618</v>
      </c>
      <c r="B83" s="38" t="s">
        <v>88</v>
      </c>
      <c r="C83" s="111">
        <v>900000</v>
      </c>
      <c r="D83" s="111">
        <v>900000</v>
      </c>
      <c r="E83" s="6"/>
      <c r="F83" s="5"/>
    </row>
    <row r="84" spans="1:6" ht="28.5" customHeight="1" hidden="1">
      <c r="A84" s="45">
        <v>6649</v>
      </c>
      <c r="B84" s="38" t="s">
        <v>142</v>
      </c>
      <c r="C84" s="47"/>
      <c r="D84" s="40"/>
      <c r="E84" s="6"/>
      <c r="F84" s="5"/>
    </row>
    <row r="85" spans="1:6" ht="28.5" customHeight="1" hidden="1">
      <c r="A85" s="58">
        <v>6650</v>
      </c>
      <c r="B85" s="35" t="s">
        <v>61</v>
      </c>
      <c r="C85" s="46">
        <f>SUM(C86:C87)</f>
        <v>0</v>
      </c>
      <c r="D85" s="40">
        <f>C85</f>
        <v>0</v>
      </c>
      <c r="E85" s="4"/>
      <c r="F85" s="4"/>
    </row>
    <row r="86" spans="1:6" ht="28.5" customHeight="1" hidden="1">
      <c r="A86" s="45">
        <v>6657</v>
      </c>
      <c r="B86" s="38" t="s">
        <v>62</v>
      </c>
      <c r="C86" s="47"/>
      <c r="D86" s="47"/>
      <c r="E86" s="4"/>
      <c r="F86" s="4"/>
    </row>
    <row r="87" spans="1:6" ht="28.5" customHeight="1" hidden="1">
      <c r="A87" s="45">
        <v>6699</v>
      </c>
      <c r="B87" s="38" t="s">
        <v>63</v>
      </c>
      <c r="C87" s="47"/>
      <c r="D87" s="47"/>
      <c r="E87" s="4"/>
      <c r="F87" s="4"/>
    </row>
    <row r="88" spans="1:6" ht="24" customHeight="1">
      <c r="A88" s="58">
        <v>6700</v>
      </c>
      <c r="B88" s="35" t="s">
        <v>64</v>
      </c>
      <c r="C88" s="46">
        <f>SUM(C89:C92)</f>
        <v>6349500</v>
      </c>
      <c r="D88" s="46">
        <f>SUM(D89:D92)</f>
        <v>6349500</v>
      </c>
      <c r="E88" s="7"/>
      <c r="F88" s="4"/>
    </row>
    <row r="89" spans="1:6" ht="24" customHeight="1">
      <c r="A89" s="45">
        <v>6701</v>
      </c>
      <c r="B89" s="38" t="s">
        <v>65</v>
      </c>
      <c r="C89" s="111">
        <v>1597500</v>
      </c>
      <c r="D89" s="111">
        <v>1597500</v>
      </c>
      <c r="E89" s="6"/>
      <c r="F89" s="4"/>
    </row>
    <row r="90" spans="1:6" ht="24" customHeight="1">
      <c r="A90" s="45">
        <v>6702</v>
      </c>
      <c r="B90" s="38" t="s">
        <v>66</v>
      </c>
      <c r="C90" s="111">
        <v>1752000</v>
      </c>
      <c r="D90" s="111">
        <v>1752000</v>
      </c>
      <c r="E90" s="6"/>
      <c r="F90" s="4"/>
    </row>
    <row r="91" spans="1:6" ht="0.75" customHeight="1">
      <c r="A91" s="45">
        <v>6703</v>
      </c>
      <c r="B91" s="38" t="s">
        <v>67</v>
      </c>
      <c r="C91" s="47"/>
      <c r="D91" s="47"/>
      <c r="E91" s="6"/>
      <c r="F91" s="4"/>
    </row>
    <row r="92" spans="1:6" ht="24" customHeight="1">
      <c r="A92" s="45">
        <v>6704</v>
      </c>
      <c r="B92" s="38" t="s">
        <v>68</v>
      </c>
      <c r="C92" s="47">
        <v>3000000</v>
      </c>
      <c r="D92" s="47">
        <v>3000000</v>
      </c>
      <c r="E92" s="6"/>
      <c r="F92" s="4"/>
    </row>
    <row r="93" spans="1:6" ht="24" customHeight="1" hidden="1">
      <c r="A93" s="45">
        <v>6749</v>
      </c>
      <c r="B93" s="38" t="s">
        <v>69</v>
      </c>
      <c r="C93" s="47"/>
      <c r="D93" s="47"/>
      <c r="E93" s="6"/>
      <c r="F93" s="4"/>
    </row>
    <row r="94" spans="1:6" ht="24" customHeight="1" hidden="1">
      <c r="A94" s="45">
        <v>6799</v>
      </c>
      <c r="B94" s="38" t="s">
        <v>89</v>
      </c>
      <c r="C94" s="47"/>
      <c r="D94" s="47"/>
      <c r="E94" s="6"/>
      <c r="F94" s="4"/>
    </row>
    <row r="95" spans="1:14" s="22" customFormat="1" ht="24" customHeight="1">
      <c r="A95" s="58">
        <v>6750</v>
      </c>
      <c r="B95" s="35" t="s">
        <v>84</v>
      </c>
      <c r="C95" s="48">
        <f>C96+C97</f>
        <v>20550900</v>
      </c>
      <c r="D95" s="48">
        <f>D96+D97</f>
        <v>20550900</v>
      </c>
      <c r="E95" s="21"/>
      <c r="F95" s="3"/>
      <c r="G95" s="30"/>
      <c r="H95" s="30"/>
      <c r="I95" s="30"/>
      <c r="J95" s="30"/>
      <c r="K95" s="30"/>
      <c r="L95" s="30"/>
      <c r="M95" s="30"/>
      <c r="N95" s="30"/>
    </row>
    <row r="96" spans="1:6" ht="24" customHeight="1">
      <c r="A96" s="45">
        <v>6757</v>
      </c>
      <c r="B96" s="38" t="s">
        <v>98</v>
      </c>
      <c r="C96" s="111">
        <v>16110900</v>
      </c>
      <c r="D96" s="111">
        <v>16110900</v>
      </c>
      <c r="E96" s="6"/>
      <c r="F96" s="4"/>
    </row>
    <row r="97" spans="1:6" ht="24" customHeight="1">
      <c r="A97" s="45">
        <v>6799</v>
      </c>
      <c r="B97" s="38" t="s">
        <v>108</v>
      </c>
      <c r="C97" s="111">
        <v>4440000</v>
      </c>
      <c r="D97" s="111">
        <v>4440000</v>
      </c>
      <c r="E97" s="6"/>
      <c r="F97" s="4"/>
    </row>
    <row r="98" spans="1:6" ht="24" customHeight="1">
      <c r="A98" s="58">
        <v>6900</v>
      </c>
      <c r="B98" s="35" t="s">
        <v>70</v>
      </c>
      <c r="C98" s="46">
        <f>SUM(C99:C104)</f>
        <v>21584975</v>
      </c>
      <c r="D98" s="46">
        <f>SUM(D99:D104)</f>
        <v>21584975</v>
      </c>
      <c r="E98" s="7">
        <f>SUM(E100:E104)</f>
        <v>0</v>
      </c>
      <c r="F98" s="4"/>
    </row>
    <row r="99" spans="1:6" ht="0.75" customHeight="1">
      <c r="A99" s="45">
        <v>6907</v>
      </c>
      <c r="B99" s="38" t="s">
        <v>115</v>
      </c>
      <c r="C99" s="47"/>
      <c r="D99" s="47"/>
      <c r="E99" s="6"/>
      <c r="F99" s="4"/>
    </row>
    <row r="100" spans="1:6" ht="24" customHeight="1" hidden="1">
      <c r="A100" s="45">
        <v>6908</v>
      </c>
      <c r="B100" s="38" t="s">
        <v>90</v>
      </c>
      <c r="C100" s="47"/>
      <c r="D100" s="47"/>
      <c r="E100" s="6"/>
      <c r="F100" s="4"/>
    </row>
    <row r="101" spans="1:6" ht="24" customHeight="1">
      <c r="A101" s="45">
        <v>6912</v>
      </c>
      <c r="B101" s="38" t="s">
        <v>71</v>
      </c>
      <c r="C101" s="111">
        <v>630000</v>
      </c>
      <c r="D101" s="111">
        <v>630000</v>
      </c>
      <c r="E101" s="6"/>
      <c r="F101" s="4"/>
    </row>
    <row r="102" spans="1:6" ht="24" customHeight="1">
      <c r="A102" s="45">
        <v>6913</v>
      </c>
      <c r="B102" s="38" t="s">
        <v>72</v>
      </c>
      <c r="C102" s="111">
        <v>8000000</v>
      </c>
      <c r="D102" s="111">
        <v>8000000</v>
      </c>
      <c r="E102" s="6"/>
      <c r="F102" s="4"/>
    </row>
    <row r="103" spans="1:6" ht="24" customHeight="1">
      <c r="A103" s="45">
        <v>6921</v>
      </c>
      <c r="B103" s="38" t="s">
        <v>119</v>
      </c>
      <c r="C103" s="111">
        <v>5418000</v>
      </c>
      <c r="D103" s="111">
        <v>5418000</v>
      </c>
      <c r="E103" s="6"/>
      <c r="F103" s="4"/>
    </row>
    <row r="104" spans="1:6" ht="33" customHeight="1">
      <c r="A104" s="45">
        <v>6949</v>
      </c>
      <c r="B104" s="50" t="s">
        <v>118</v>
      </c>
      <c r="C104" s="111">
        <v>7536975</v>
      </c>
      <c r="D104" s="111">
        <v>7536975</v>
      </c>
      <c r="E104" s="6"/>
      <c r="F104" s="4"/>
    </row>
    <row r="105" spans="1:6" ht="19.5" customHeight="1">
      <c r="A105" s="58">
        <v>7000</v>
      </c>
      <c r="B105" s="35" t="s">
        <v>73</v>
      </c>
      <c r="C105" s="46">
        <f>SUM(C106:C110)</f>
        <v>54225500</v>
      </c>
      <c r="D105" s="46">
        <f>SUM(D106:D110)</f>
        <v>54225500</v>
      </c>
      <c r="E105" s="7">
        <f>SUM(E106:E110)</f>
        <v>0</v>
      </c>
      <c r="F105" s="4"/>
    </row>
    <row r="106" spans="1:6" ht="22.5" customHeight="1" hidden="1">
      <c r="A106" s="45">
        <v>7001</v>
      </c>
      <c r="B106" s="38" t="s">
        <v>117</v>
      </c>
      <c r="C106" s="47"/>
      <c r="D106" s="47"/>
      <c r="E106" s="12"/>
      <c r="F106" s="4"/>
    </row>
    <row r="107" spans="1:6" ht="0.75" customHeight="1" hidden="1">
      <c r="A107" s="45">
        <v>7004</v>
      </c>
      <c r="B107" s="38" t="s">
        <v>120</v>
      </c>
      <c r="C107" s="47"/>
      <c r="D107" s="47"/>
      <c r="E107" s="4"/>
      <c r="F107" s="4"/>
    </row>
    <row r="108" spans="1:6" ht="27" customHeight="1">
      <c r="A108" s="45">
        <v>7012</v>
      </c>
      <c r="B108" s="38" t="s">
        <v>116</v>
      </c>
      <c r="C108" s="111">
        <v>1983000</v>
      </c>
      <c r="D108" s="111">
        <v>1983000</v>
      </c>
      <c r="E108" s="4"/>
      <c r="F108" s="4"/>
    </row>
    <row r="109" spans="1:6" ht="30" customHeight="1">
      <c r="A109" s="45">
        <v>7049</v>
      </c>
      <c r="B109" s="107" t="s">
        <v>147</v>
      </c>
      <c r="C109" s="111">
        <v>20092500</v>
      </c>
      <c r="D109" s="111">
        <v>20092500</v>
      </c>
      <c r="E109" s="4"/>
      <c r="F109" s="4"/>
    </row>
    <row r="110" spans="1:6" ht="27.75" customHeight="1">
      <c r="A110" s="45">
        <v>7049</v>
      </c>
      <c r="B110" s="38" t="s">
        <v>146</v>
      </c>
      <c r="C110" s="111">
        <v>32150000</v>
      </c>
      <c r="D110" s="111">
        <v>32150000</v>
      </c>
      <c r="E110" s="6"/>
      <c r="F110" s="4"/>
    </row>
    <row r="111" spans="1:14" s="22" customFormat="1" ht="27.75" customHeight="1" hidden="1">
      <c r="A111" s="58">
        <v>7050</v>
      </c>
      <c r="B111" s="35" t="s">
        <v>99</v>
      </c>
      <c r="C111" s="48">
        <f>C112</f>
        <v>0</v>
      </c>
      <c r="D111" s="48">
        <f>D112</f>
        <v>0</v>
      </c>
      <c r="E111" s="20">
        <f>E112</f>
        <v>0</v>
      </c>
      <c r="F111" s="3"/>
      <c r="G111" s="30"/>
      <c r="H111" s="30"/>
      <c r="I111" s="30"/>
      <c r="J111" s="30"/>
      <c r="K111" s="30"/>
      <c r="L111" s="30"/>
      <c r="M111" s="30"/>
      <c r="N111" s="30"/>
    </row>
    <row r="112" spans="1:6" ht="27.75" customHeight="1" hidden="1">
      <c r="A112" s="45">
        <v>7099</v>
      </c>
      <c r="B112" s="38" t="s">
        <v>97</v>
      </c>
      <c r="C112" s="47"/>
      <c r="D112" s="47">
        <f>C112</f>
        <v>0</v>
      </c>
      <c r="E112" s="6"/>
      <c r="F112" s="4"/>
    </row>
    <row r="113" spans="1:6" ht="27.75" customHeight="1">
      <c r="A113" s="58">
        <v>7750</v>
      </c>
      <c r="B113" s="35" t="s">
        <v>69</v>
      </c>
      <c r="C113" s="46">
        <f>SUM(C114:C116)</f>
        <v>13468565</v>
      </c>
      <c r="D113" s="46">
        <f>SUM(D114:D116)</f>
        <v>13468565</v>
      </c>
      <c r="E113" s="7">
        <f>SUM(E114:E116)</f>
        <v>0</v>
      </c>
      <c r="F113" s="4"/>
    </row>
    <row r="114" spans="1:6" ht="24" customHeight="1">
      <c r="A114" s="45">
        <v>7756</v>
      </c>
      <c r="B114" s="38" t="s">
        <v>135</v>
      </c>
      <c r="C114" s="117">
        <v>316800</v>
      </c>
      <c r="D114" s="117">
        <v>316800</v>
      </c>
      <c r="E114" s="4"/>
      <c r="F114" s="4"/>
    </row>
    <row r="115" spans="1:6" ht="24" customHeight="1">
      <c r="A115" s="45">
        <v>7757</v>
      </c>
      <c r="B115" s="38" t="s">
        <v>122</v>
      </c>
      <c r="C115" s="117">
        <v>11156765</v>
      </c>
      <c r="D115" s="117">
        <v>11156765</v>
      </c>
      <c r="E115" s="4"/>
      <c r="F115" s="4"/>
    </row>
    <row r="116" spans="1:6" ht="24" customHeight="1">
      <c r="A116" s="45">
        <v>7799</v>
      </c>
      <c r="B116" s="38" t="s">
        <v>97</v>
      </c>
      <c r="C116" s="117">
        <v>1995000</v>
      </c>
      <c r="D116" s="117">
        <v>1995000</v>
      </c>
      <c r="E116" s="6"/>
      <c r="F116" s="4"/>
    </row>
    <row r="117" spans="1:6" ht="24" customHeight="1">
      <c r="A117" s="33">
        <v>1.2</v>
      </c>
      <c r="B117" s="34" t="s">
        <v>101</v>
      </c>
      <c r="C117" s="118">
        <f>C118+C120+C125</f>
        <v>254181126</v>
      </c>
      <c r="D117" s="118">
        <f>D118+D120+D125</f>
        <v>254181126</v>
      </c>
      <c r="E117" s="4"/>
      <c r="F117" s="4"/>
    </row>
    <row r="118" spans="1:6" ht="24" customHeight="1">
      <c r="A118" s="58">
        <v>6000</v>
      </c>
      <c r="B118" s="35" t="s">
        <v>41</v>
      </c>
      <c r="C118" s="36">
        <f>SUM(C119:C119)</f>
        <v>138742803</v>
      </c>
      <c r="D118" s="37">
        <f>SUM(D119:D119)</f>
        <v>138742803</v>
      </c>
      <c r="E118" s="26"/>
      <c r="F118" s="24"/>
    </row>
    <row r="119" spans="1:6" ht="24" customHeight="1">
      <c r="A119" s="45">
        <v>6001</v>
      </c>
      <c r="B119" s="38" t="s">
        <v>37</v>
      </c>
      <c r="C119" s="115">
        <v>138742803</v>
      </c>
      <c r="D119" s="115">
        <v>138742803</v>
      </c>
      <c r="E119" s="26"/>
      <c r="F119" s="24"/>
    </row>
    <row r="120" spans="1:6" ht="24" customHeight="1">
      <c r="A120" s="58">
        <v>6100</v>
      </c>
      <c r="B120" s="35" t="s">
        <v>42</v>
      </c>
      <c r="C120" s="37">
        <f>SUM(C121:C124)</f>
        <v>76049652</v>
      </c>
      <c r="D120" s="37">
        <f>SUM(D121:D124)</f>
        <v>76049652</v>
      </c>
      <c r="E120" s="26"/>
      <c r="F120" s="24"/>
    </row>
    <row r="121" spans="1:6" ht="24" customHeight="1">
      <c r="A121" s="45">
        <v>6101</v>
      </c>
      <c r="B121" s="38" t="s">
        <v>39</v>
      </c>
      <c r="C121" s="115">
        <v>1890000</v>
      </c>
      <c r="D121" s="115">
        <v>1890000</v>
      </c>
      <c r="E121" s="26"/>
      <c r="F121" s="24"/>
    </row>
    <row r="122" spans="1:6" ht="24" customHeight="1">
      <c r="A122" s="45">
        <v>6112</v>
      </c>
      <c r="B122" s="38" t="s">
        <v>128</v>
      </c>
      <c r="C122" s="115">
        <v>46474428</v>
      </c>
      <c r="D122" s="115">
        <v>46474428</v>
      </c>
      <c r="E122" s="26"/>
      <c r="F122" s="24"/>
    </row>
    <row r="123" spans="1:6" ht="24" customHeight="1">
      <c r="A123" s="45">
        <v>6113</v>
      </c>
      <c r="B123" s="38" t="s">
        <v>139</v>
      </c>
      <c r="C123" s="115">
        <v>420000</v>
      </c>
      <c r="D123" s="115">
        <v>420000</v>
      </c>
      <c r="E123" s="26"/>
      <c r="F123" s="24"/>
    </row>
    <row r="124" spans="1:6" ht="24" customHeight="1">
      <c r="A124" s="45">
        <v>6115</v>
      </c>
      <c r="B124" s="38" t="s">
        <v>107</v>
      </c>
      <c r="C124" s="115">
        <v>27265224</v>
      </c>
      <c r="D124" s="115">
        <v>27265224</v>
      </c>
      <c r="E124" s="26"/>
      <c r="F124" s="24"/>
    </row>
    <row r="125" spans="1:6" ht="24" customHeight="1">
      <c r="A125" s="58">
        <v>6300</v>
      </c>
      <c r="B125" s="35" t="s">
        <v>46</v>
      </c>
      <c r="C125" s="37">
        <f>SUM(C126:C129)</f>
        <v>39388671</v>
      </c>
      <c r="D125" s="37">
        <f>SUM(D126:D129)</f>
        <v>39388671</v>
      </c>
      <c r="E125" s="26"/>
      <c r="F125" s="24"/>
    </row>
    <row r="126" spans="1:6" ht="24" customHeight="1">
      <c r="A126" s="45">
        <v>6301</v>
      </c>
      <c r="B126" s="38" t="s">
        <v>47</v>
      </c>
      <c r="C126" s="111">
        <v>29382153</v>
      </c>
      <c r="D126" s="111">
        <v>29382153</v>
      </c>
      <c r="E126" s="26"/>
      <c r="F126" s="24"/>
    </row>
    <row r="127" spans="1:6" ht="24" customHeight="1">
      <c r="A127" s="45">
        <v>6302</v>
      </c>
      <c r="B127" s="38" t="s">
        <v>48</v>
      </c>
      <c r="C127" s="111">
        <v>5036941</v>
      </c>
      <c r="D127" s="111">
        <v>5036941</v>
      </c>
      <c r="E127" s="26"/>
      <c r="F127" s="24"/>
    </row>
    <row r="128" spans="1:6" ht="24" customHeight="1">
      <c r="A128" s="45">
        <v>6303</v>
      </c>
      <c r="B128" s="38" t="s">
        <v>49</v>
      </c>
      <c r="C128" s="111">
        <v>3357961</v>
      </c>
      <c r="D128" s="111">
        <v>3357961</v>
      </c>
      <c r="E128" s="26"/>
      <c r="F128" s="24"/>
    </row>
    <row r="129" spans="1:6" ht="24" customHeight="1">
      <c r="A129" s="45">
        <v>6304</v>
      </c>
      <c r="B129" s="38" t="s">
        <v>50</v>
      </c>
      <c r="C129" s="111">
        <v>1611616</v>
      </c>
      <c r="D129" s="111">
        <v>1611616</v>
      </c>
      <c r="E129" s="26"/>
      <c r="F129" s="24"/>
    </row>
    <row r="130" spans="1:6" ht="31.5" customHeight="1">
      <c r="A130" s="52">
        <v>1.3</v>
      </c>
      <c r="B130" s="53" t="s">
        <v>8</v>
      </c>
      <c r="C130" s="119">
        <f>C131+C134+C136+C138+C140+C143+C146+C148</f>
        <v>93332720</v>
      </c>
      <c r="D130" s="119">
        <f>D131+D134+D136+D138+D140+D143+D146+D148</f>
        <v>93332720</v>
      </c>
      <c r="E130" s="18">
        <f>E131+E134+E136+E138+E140+E143+E146+E148</f>
        <v>0</v>
      </c>
      <c r="F130" s="18">
        <f>F131+F134+F136+F138+F140+F143+F146+F148</f>
        <v>0</v>
      </c>
    </row>
    <row r="131" spans="1:6" ht="24" customHeight="1" hidden="1">
      <c r="A131" s="58">
        <v>6100</v>
      </c>
      <c r="B131" s="49" t="s">
        <v>41</v>
      </c>
      <c r="C131" s="54">
        <f>SUM(C132:C133)</f>
        <v>0</v>
      </c>
      <c r="D131" s="54">
        <f>SUM(D132:D133)</f>
        <v>0</v>
      </c>
      <c r="E131" s="8"/>
      <c r="F131" s="25"/>
    </row>
    <row r="132" spans="1:6" ht="24" customHeight="1" hidden="1">
      <c r="A132" s="45">
        <v>6105</v>
      </c>
      <c r="B132" s="55" t="s">
        <v>77</v>
      </c>
      <c r="C132" s="56"/>
      <c r="D132" s="56"/>
      <c r="E132" s="9"/>
      <c r="F132" s="25"/>
    </row>
    <row r="133" spans="1:6" ht="24" customHeight="1" hidden="1">
      <c r="A133" s="45">
        <v>6149</v>
      </c>
      <c r="B133" s="55" t="s">
        <v>124</v>
      </c>
      <c r="C133" s="57"/>
      <c r="D133" s="57"/>
      <c r="E133" s="4"/>
      <c r="F133" s="25"/>
    </row>
    <row r="134" spans="1:6" ht="24" customHeight="1">
      <c r="A134" s="58">
        <v>6400</v>
      </c>
      <c r="B134" s="58" t="s">
        <v>78</v>
      </c>
      <c r="C134" s="120">
        <f>SUM(C135:C135)</f>
        <v>17232720</v>
      </c>
      <c r="D134" s="120">
        <f>SUM(D135:D135)</f>
        <v>17232720</v>
      </c>
      <c r="E134" s="11"/>
      <c r="F134" s="25"/>
    </row>
    <row r="135" spans="1:6" ht="27.75" customHeight="1">
      <c r="A135" s="45">
        <v>6449</v>
      </c>
      <c r="B135" s="55" t="s">
        <v>141</v>
      </c>
      <c r="C135" s="121">
        <v>17232720</v>
      </c>
      <c r="D135" s="121">
        <v>17232720</v>
      </c>
      <c r="E135" s="10"/>
      <c r="F135" s="25"/>
    </row>
    <row r="136" spans="1:6" ht="30" customHeight="1" hidden="1">
      <c r="A136" s="58">
        <v>6900</v>
      </c>
      <c r="B136" s="35" t="s">
        <v>70</v>
      </c>
      <c r="C136" s="46">
        <f>C137</f>
        <v>0</v>
      </c>
      <c r="D136" s="46">
        <f>D137</f>
        <v>0</v>
      </c>
      <c r="E136" s="4"/>
      <c r="F136" s="25"/>
    </row>
    <row r="137" spans="1:6" ht="30" customHeight="1" hidden="1">
      <c r="A137" s="45">
        <v>6949</v>
      </c>
      <c r="B137" s="50" t="s">
        <v>93</v>
      </c>
      <c r="C137" s="47"/>
      <c r="D137" s="47"/>
      <c r="E137" s="4"/>
      <c r="F137" s="25"/>
    </row>
    <row r="138" spans="1:6" ht="30" customHeight="1" hidden="1">
      <c r="A138" s="73" t="s">
        <v>83</v>
      </c>
      <c r="B138" s="35" t="s">
        <v>84</v>
      </c>
      <c r="C138" s="46">
        <f>SUM(C139)</f>
        <v>0</v>
      </c>
      <c r="D138" s="46">
        <f>SUM(D139)</f>
        <v>0</v>
      </c>
      <c r="E138" s="4"/>
      <c r="F138" s="4"/>
    </row>
    <row r="139" spans="1:6" ht="30" customHeight="1" hidden="1">
      <c r="A139" s="45">
        <v>6758</v>
      </c>
      <c r="B139" s="38" t="s">
        <v>79</v>
      </c>
      <c r="C139" s="47"/>
      <c r="D139" s="47"/>
      <c r="E139" s="4"/>
      <c r="F139" s="4"/>
    </row>
    <row r="140" spans="1:6" ht="28.5" customHeight="1">
      <c r="A140" s="58">
        <v>7000</v>
      </c>
      <c r="B140" s="35" t="s">
        <v>80</v>
      </c>
      <c r="C140" s="46">
        <f>SUM(C141:C142)</f>
        <v>72900000</v>
      </c>
      <c r="D140" s="46">
        <f>SUM(D141:D142)</f>
        <v>72900000</v>
      </c>
      <c r="E140" s="4"/>
      <c r="F140" s="4"/>
    </row>
    <row r="141" spans="1:6" ht="30" customHeight="1" hidden="1">
      <c r="A141" s="45">
        <v>7004</v>
      </c>
      <c r="B141" s="38" t="s">
        <v>81</v>
      </c>
      <c r="C141" s="47"/>
      <c r="D141" s="47"/>
      <c r="E141" s="4"/>
      <c r="F141" s="4"/>
    </row>
    <row r="142" spans="1:6" ht="30" customHeight="1">
      <c r="A142" s="45">
        <v>7049</v>
      </c>
      <c r="B142" s="38" t="s">
        <v>82</v>
      </c>
      <c r="C142" s="117">
        <v>72900000</v>
      </c>
      <c r="D142" s="117">
        <v>72900000</v>
      </c>
      <c r="E142" s="4"/>
      <c r="F142" s="4"/>
    </row>
    <row r="143" spans="1:6" ht="30" customHeight="1">
      <c r="A143" s="58">
        <v>7750</v>
      </c>
      <c r="B143" s="35" t="s">
        <v>69</v>
      </c>
      <c r="C143" s="46">
        <f>SUM(C144:C145)</f>
        <v>3200000</v>
      </c>
      <c r="D143" s="46">
        <f>SUM(D144:D145)</f>
        <v>3200000</v>
      </c>
      <c r="E143" s="7"/>
      <c r="F143" s="4"/>
    </row>
    <row r="144" spans="1:6" ht="37.5" customHeight="1">
      <c r="A144" s="45">
        <v>7753</v>
      </c>
      <c r="B144" s="90" t="s">
        <v>140</v>
      </c>
      <c r="C144" s="47"/>
      <c r="D144" s="47"/>
      <c r="E144" s="4"/>
      <c r="F144" s="4"/>
    </row>
    <row r="145" spans="1:6" ht="23.25" customHeight="1">
      <c r="A145" s="45">
        <v>7799</v>
      </c>
      <c r="B145" s="38" t="s">
        <v>97</v>
      </c>
      <c r="C145" s="117">
        <v>3200000</v>
      </c>
      <c r="D145" s="117">
        <v>3200000</v>
      </c>
      <c r="E145" s="4"/>
      <c r="F145" s="4"/>
    </row>
    <row r="146" spans="1:6" ht="24" customHeight="1" hidden="1">
      <c r="A146" s="58">
        <v>9000</v>
      </c>
      <c r="B146" s="49" t="s">
        <v>75</v>
      </c>
      <c r="C146" s="60">
        <f>C147</f>
        <v>0</v>
      </c>
      <c r="D146" s="60">
        <f>D147</f>
        <v>0</v>
      </c>
      <c r="E146" s="13">
        <f>D146</f>
        <v>0</v>
      </c>
      <c r="F146" s="4"/>
    </row>
    <row r="147" spans="1:6" ht="24" customHeight="1" hidden="1">
      <c r="A147" s="45">
        <v>9049</v>
      </c>
      <c r="B147" s="51" t="s">
        <v>69</v>
      </c>
      <c r="C147" s="47"/>
      <c r="D147" s="47"/>
      <c r="E147" s="12">
        <f>D147</f>
        <v>0</v>
      </c>
      <c r="F147" s="4"/>
    </row>
    <row r="148" spans="1:6" ht="24" customHeight="1" hidden="1">
      <c r="A148" s="72">
        <v>9050</v>
      </c>
      <c r="B148" s="61" t="s">
        <v>76</v>
      </c>
      <c r="C148" s="46"/>
      <c r="D148" s="46"/>
      <c r="E148" s="12">
        <f>D148</f>
        <v>0</v>
      </c>
      <c r="F148" s="4"/>
    </row>
    <row r="149" spans="1:6" ht="24" customHeight="1" hidden="1">
      <c r="A149" s="45">
        <v>9062</v>
      </c>
      <c r="B149" s="38" t="s">
        <v>110</v>
      </c>
      <c r="C149" s="47"/>
      <c r="D149" s="47"/>
      <c r="E149" s="12">
        <f>D149</f>
        <v>0</v>
      </c>
      <c r="F149" s="4"/>
    </row>
    <row r="150" spans="3:6" ht="23.25" customHeight="1">
      <c r="C150" s="170" t="s">
        <v>151</v>
      </c>
      <c r="D150" s="170"/>
      <c r="E150" s="170"/>
      <c r="F150" s="170"/>
    </row>
    <row r="151" spans="2:5" ht="15" customHeight="1">
      <c r="B151" s="64"/>
      <c r="C151" s="112"/>
      <c r="D151" s="164" t="s">
        <v>26</v>
      </c>
      <c r="E151" s="164"/>
    </row>
    <row r="152" spans="2:5" ht="35.25" customHeight="1">
      <c r="B152" s="66"/>
      <c r="C152" s="112"/>
      <c r="D152" s="164" t="s">
        <v>192</v>
      </c>
      <c r="E152" s="164"/>
    </row>
    <row r="153" spans="2:5" ht="17.25" customHeight="1">
      <c r="B153" s="66"/>
      <c r="C153" s="112"/>
      <c r="D153" s="113"/>
      <c r="E153" s="65"/>
    </row>
    <row r="154" spans="1:14" s="67" customFormat="1" ht="17.25" customHeight="1">
      <c r="A154" s="62"/>
      <c r="B154" s="64"/>
      <c r="C154" s="114"/>
      <c r="D154" s="169" t="s">
        <v>145</v>
      </c>
      <c r="E154" s="169"/>
      <c r="G154" s="68"/>
      <c r="H154" s="68"/>
      <c r="I154" s="68"/>
      <c r="J154" s="68"/>
      <c r="K154" s="68"/>
      <c r="L154" s="68"/>
      <c r="M154" s="68"/>
      <c r="N154" s="68"/>
    </row>
    <row r="155" spans="2:5" ht="17.25" customHeight="1">
      <c r="B155" s="66"/>
      <c r="C155" s="112"/>
      <c r="D155" s="112"/>
      <c r="E155" s="66"/>
    </row>
    <row r="156" spans="2:5" ht="17.25" customHeight="1">
      <c r="B156" s="15"/>
      <c r="D156" s="165"/>
      <c r="E156" s="165"/>
    </row>
  </sheetData>
  <sheetProtection/>
  <mergeCells count="18">
    <mergeCell ref="D152:E152"/>
    <mergeCell ref="D151:E151"/>
    <mergeCell ref="D154:E154"/>
    <mergeCell ref="D156:E156"/>
    <mergeCell ref="A7:F7"/>
    <mergeCell ref="A8:A9"/>
    <mergeCell ref="B8:B9"/>
    <mergeCell ref="C8:C9"/>
    <mergeCell ref="D8:D9"/>
    <mergeCell ref="E8:E9"/>
    <mergeCell ref="C150:F150"/>
    <mergeCell ref="F8:F9"/>
    <mergeCell ref="A1:F1"/>
    <mergeCell ref="A2:F2"/>
    <mergeCell ref="A3:F3"/>
    <mergeCell ref="A4:F4"/>
    <mergeCell ref="A5:F5"/>
    <mergeCell ref="A6:F6"/>
  </mergeCells>
  <printOptions/>
  <pageMargins left="0.73" right="0.26" top="0.45" bottom="0.48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A5" sqref="A5:F5"/>
    </sheetView>
  </sheetViews>
  <sheetFormatPr defaultColWidth="9.00390625" defaultRowHeight="17.25" customHeight="1"/>
  <cols>
    <col min="1" max="1" width="6.625" style="63" customWidth="1"/>
    <col min="2" max="2" width="34.75390625" style="1" customWidth="1"/>
    <col min="3" max="3" width="15.50390625" style="19" customWidth="1"/>
    <col min="4" max="4" width="17.375" style="19" customWidth="1"/>
    <col min="5" max="5" width="7.25390625" style="2" customWidth="1"/>
    <col min="6" max="6" width="10.125" style="2" customWidth="1"/>
    <col min="7" max="7" width="11.125" style="29" bestFit="1" customWidth="1"/>
    <col min="8" max="8" width="21.375" style="29" customWidth="1"/>
    <col min="9" max="9" width="13.875" style="29" customWidth="1"/>
    <col min="10" max="10" width="16.25390625" style="29" customWidth="1"/>
    <col min="11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152</v>
      </c>
      <c r="B4" s="157"/>
      <c r="C4" s="157"/>
      <c r="D4" s="157"/>
      <c r="E4" s="157"/>
      <c r="F4" s="157"/>
    </row>
    <row r="5" spans="1:6" ht="17.25" customHeight="1">
      <c r="A5" s="158" t="s">
        <v>195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6" t="s">
        <v>103</v>
      </c>
      <c r="D8" s="166" t="s">
        <v>104</v>
      </c>
      <c r="E8" s="167" t="s">
        <v>105</v>
      </c>
      <c r="F8" s="154" t="s">
        <v>106</v>
      </c>
    </row>
    <row r="9" spans="1:6" ht="42" customHeight="1">
      <c r="A9" s="166"/>
      <c r="B9" s="166"/>
      <c r="C9" s="166"/>
      <c r="D9" s="166"/>
      <c r="E9" s="168"/>
      <c r="F9" s="154"/>
    </row>
    <row r="10" spans="1:6" ht="23.25" customHeight="1">
      <c r="A10" s="28" t="s">
        <v>1</v>
      </c>
      <c r="B10" s="32" t="s">
        <v>27</v>
      </c>
      <c r="C10" s="17"/>
      <c r="D10" s="17"/>
      <c r="E10" s="5"/>
      <c r="F10" s="5"/>
    </row>
    <row r="11" spans="1:6" ht="17.25" customHeight="1" hidden="1">
      <c r="A11" s="28" t="s">
        <v>0</v>
      </c>
      <c r="B11" s="32" t="s">
        <v>28</v>
      </c>
      <c r="C11" s="17"/>
      <c r="D11" s="17"/>
      <c r="E11" s="5"/>
      <c r="F11" s="5"/>
    </row>
    <row r="12" spans="1:6" ht="17.25" customHeight="1" hidden="1">
      <c r="A12" s="28">
        <v>1</v>
      </c>
      <c r="B12" s="32" t="s">
        <v>10</v>
      </c>
      <c r="C12" s="17"/>
      <c r="D12" s="17"/>
      <c r="E12" s="5"/>
      <c r="F12" s="5"/>
    </row>
    <row r="13" spans="1:6" ht="17.25" customHeight="1" hidden="1">
      <c r="A13" s="28">
        <v>1.1</v>
      </c>
      <c r="B13" s="32" t="s">
        <v>11</v>
      </c>
      <c r="C13" s="17"/>
      <c r="D13" s="17"/>
      <c r="E13" s="5"/>
      <c r="F13" s="5"/>
    </row>
    <row r="14" spans="1:6" ht="17.25" customHeight="1" hidden="1">
      <c r="A14" s="28">
        <v>1</v>
      </c>
      <c r="B14" s="32" t="s">
        <v>12</v>
      </c>
      <c r="C14" s="17"/>
      <c r="D14" s="17"/>
      <c r="E14" s="5"/>
      <c r="F14" s="5"/>
    </row>
    <row r="15" spans="1:6" ht="17.25" customHeight="1" hidden="1">
      <c r="A15" s="28"/>
      <c r="B15" s="32" t="s">
        <v>13</v>
      </c>
      <c r="C15" s="17"/>
      <c r="D15" s="17"/>
      <c r="E15" s="5"/>
      <c r="F15" s="5"/>
    </row>
    <row r="16" spans="1:6" ht="17.25" customHeight="1" hidden="1">
      <c r="A16" s="28"/>
      <c r="B16" s="32" t="s">
        <v>29</v>
      </c>
      <c r="C16" s="17"/>
      <c r="D16" s="17"/>
      <c r="E16" s="5"/>
      <c r="F16" s="5"/>
    </row>
    <row r="17" spans="1:6" ht="17.25" customHeight="1" hidden="1">
      <c r="A17" s="28">
        <v>1.2</v>
      </c>
      <c r="B17" s="32" t="s">
        <v>14</v>
      </c>
      <c r="C17" s="17"/>
      <c r="D17" s="17"/>
      <c r="E17" s="5"/>
      <c r="F17" s="5"/>
    </row>
    <row r="18" spans="1:6" ht="17.25" customHeight="1" hidden="1">
      <c r="A18" s="28"/>
      <c r="B18" s="32" t="s">
        <v>15</v>
      </c>
      <c r="C18" s="17"/>
      <c r="D18" s="17"/>
      <c r="E18" s="5"/>
      <c r="F18" s="5"/>
    </row>
    <row r="19" spans="1:6" ht="17.25" customHeight="1" hidden="1">
      <c r="A19" s="28"/>
      <c r="B19" s="32" t="s">
        <v>16</v>
      </c>
      <c r="C19" s="17"/>
      <c r="D19" s="17"/>
      <c r="E19" s="5"/>
      <c r="F19" s="5"/>
    </row>
    <row r="20" spans="1:6" ht="17.25" customHeight="1" hidden="1">
      <c r="A20" s="28"/>
      <c r="B20" s="32" t="s">
        <v>29</v>
      </c>
      <c r="C20" s="17"/>
      <c r="D20" s="17"/>
      <c r="E20" s="5"/>
      <c r="F20" s="5"/>
    </row>
    <row r="21" spans="1:6" ht="17.25" customHeight="1" hidden="1">
      <c r="A21" s="28">
        <v>2</v>
      </c>
      <c r="B21" s="32" t="s">
        <v>30</v>
      </c>
      <c r="C21" s="17"/>
      <c r="D21" s="17"/>
      <c r="E21" s="5"/>
      <c r="F21" s="5"/>
    </row>
    <row r="22" spans="1:6" ht="17.25" customHeight="1" hidden="1">
      <c r="A22" s="28">
        <v>3</v>
      </c>
      <c r="B22" s="32" t="s">
        <v>31</v>
      </c>
      <c r="C22" s="17"/>
      <c r="D22" s="17"/>
      <c r="E22" s="5"/>
      <c r="F22" s="5"/>
    </row>
    <row r="23" spans="1:6" ht="17.25" customHeight="1" hidden="1">
      <c r="A23" s="28" t="s">
        <v>3</v>
      </c>
      <c r="B23" s="32" t="s">
        <v>32</v>
      </c>
      <c r="C23" s="17"/>
      <c r="D23" s="17"/>
      <c r="E23" s="5"/>
      <c r="F23" s="5"/>
    </row>
    <row r="24" spans="1:6" ht="17.25" customHeight="1" hidden="1">
      <c r="A24" s="28">
        <v>1</v>
      </c>
      <c r="B24" s="32" t="s">
        <v>17</v>
      </c>
      <c r="C24" s="17"/>
      <c r="D24" s="17"/>
      <c r="E24" s="5"/>
      <c r="F24" s="5"/>
    </row>
    <row r="25" spans="1:6" ht="17.25" customHeight="1" hidden="1">
      <c r="A25" s="28">
        <v>1.1</v>
      </c>
      <c r="B25" s="32" t="s">
        <v>18</v>
      </c>
      <c r="C25" s="17"/>
      <c r="D25" s="17"/>
      <c r="E25" s="5"/>
      <c r="F25" s="5"/>
    </row>
    <row r="26" spans="1:6" ht="17.25" customHeight="1" hidden="1">
      <c r="A26" s="28" t="s">
        <v>19</v>
      </c>
      <c r="B26" s="32" t="s">
        <v>20</v>
      </c>
      <c r="C26" s="17"/>
      <c r="D26" s="17"/>
      <c r="E26" s="5"/>
      <c r="F26" s="5"/>
    </row>
    <row r="27" spans="1:6" ht="17.25" customHeight="1" hidden="1">
      <c r="A27" s="28" t="s">
        <v>21</v>
      </c>
      <c r="B27" s="32" t="s">
        <v>9</v>
      </c>
      <c r="C27" s="17"/>
      <c r="D27" s="17"/>
      <c r="E27" s="5"/>
      <c r="F27" s="5"/>
    </row>
    <row r="28" spans="1:6" ht="17.25" customHeight="1" hidden="1">
      <c r="A28" s="28">
        <v>1.2</v>
      </c>
      <c r="B28" s="32" t="s">
        <v>7</v>
      </c>
      <c r="C28" s="17"/>
      <c r="D28" s="17"/>
      <c r="E28" s="5"/>
      <c r="F28" s="5"/>
    </row>
    <row r="29" spans="1:6" ht="17.25" customHeight="1" hidden="1">
      <c r="A29" s="28" t="s">
        <v>19</v>
      </c>
      <c r="B29" s="32" t="s">
        <v>22</v>
      </c>
      <c r="C29" s="17"/>
      <c r="D29" s="17"/>
      <c r="E29" s="5"/>
      <c r="F29" s="5"/>
    </row>
    <row r="30" spans="1:6" ht="17.25" customHeight="1" hidden="1">
      <c r="A30" s="28" t="s">
        <v>21</v>
      </c>
      <c r="B30" s="32" t="s">
        <v>8</v>
      </c>
      <c r="C30" s="17"/>
      <c r="D30" s="17"/>
      <c r="E30" s="5"/>
      <c r="F30" s="5"/>
    </row>
    <row r="31" spans="1:6" ht="17.25" customHeight="1" hidden="1">
      <c r="A31" s="28">
        <v>2</v>
      </c>
      <c r="B31" s="32" t="s">
        <v>33</v>
      </c>
      <c r="C31" s="17"/>
      <c r="D31" s="17"/>
      <c r="E31" s="5"/>
      <c r="F31" s="5"/>
    </row>
    <row r="32" spans="1:6" ht="17.25" customHeight="1" hidden="1">
      <c r="A32" s="28">
        <v>3</v>
      </c>
      <c r="B32" s="32" t="s">
        <v>34</v>
      </c>
      <c r="C32" s="17"/>
      <c r="D32" s="17"/>
      <c r="E32" s="5"/>
      <c r="F32" s="5"/>
    </row>
    <row r="33" spans="1:6" ht="17.25" customHeight="1" hidden="1">
      <c r="A33" s="28" t="s">
        <v>35</v>
      </c>
      <c r="B33" s="32" t="s">
        <v>36</v>
      </c>
      <c r="C33" s="17"/>
      <c r="D33" s="17"/>
      <c r="E33" s="5"/>
      <c r="F33" s="5"/>
    </row>
    <row r="34" spans="1:6" ht="17.25" customHeight="1" hidden="1">
      <c r="A34" s="28">
        <v>1</v>
      </c>
      <c r="B34" s="32" t="s">
        <v>23</v>
      </c>
      <c r="C34" s="17"/>
      <c r="D34" s="17"/>
      <c r="E34" s="5"/>
      <c r="F34" s="5"/>
    </row>
    <row r="35" spans="1:6" ht="17.25" customHeight="1" hidden="1">
      <c r="A35" s="28">
        <v>1.1</v>
      </c>
      <c r="B35" s="32" t="s">
        <v>11</v>
      </c>
      <c r="C35" s="17"/>
      <c r="D35" s="17"/>
      <c r="E35" s="5"/>
      <c r="F35" s="5"/>
    </row>
    <row r="36" spans="1:6" ht="17.25" customHeight="1" hidden="1">
      <c r="A36" s="28"/>
      <c r="B36" s="32" t="s">
        <v>12</v>
      </c>
      <c r="C36" s="17"/>
      <c r="D36" s="17"/>
      <c r="E36" s="5"/>
      <c r="F36" s="5"/>
    </row>
    <row r="37" spans="1:6" ht="17.25" customHeight="1" hidden="1">
      <c r="A37" s="28"/>
      <c r="B37" s="32" t="s">
        <v>13</v>
      </c>
      <c r="C37" s="17"/>
      <c r="D37" s="17"/>
      <c r="E37" s="5"/>
      <c r="F37" s="5"/>
    </row>
    <row r="38" spans="1:6" ht="17.25" customHeight="1" hidden="1">
      <c r="A38" s="28"/>
      <c r="B38" s="32" t="s">
        <v>24</v>
      </c>
      <c r="C38" s="17"/>
      <c r="D38" s="17"/>
      <c r="E38" s="5"/>
      <c r="F38" s="5"/>
    </row>
    <row r="39" spans="1:6" ht="17.25" customHeight="1" hidden="1">
      <c r="A39" s="28">
        <v>1.2</v>
      </c>
      <c r="B39" s="32" t="s">
        <v>14</v>
      </c>
      <c r="C39" s="17"/>
      <c r="D39" s="17"/>
      <c r="E39" s="5"/>
      <c r="F39" s="5"/>
    </row>
    <row r="40" spans="1:6" ht="17.25" customHeight="1" hidden="1">
      <c r="A40" s="28"/>
      <c r="B40" s="32" t="s">
        <v>15</v>
      </c>
      <c r="C40" s="17"/>
      <c r="D40" s="17"/>
      <c r="E40" s="5"/>
      <c r="F40" s="5"/>
    </row>
    <row r="41" spans="1:6" ht="17.25" customHeight="1" hidden="1">
      <c r="A41" s="28"/>
      <c r="B41" s="32" t="s">
        <v>16</v>
      </c>
      <c r="C41" s="17"/>
      <c r="D41" s="17"/>
      <c r="E41" s="5"/>
      <c r="F41" s="5"/>
    </row>
    <row r="42" spans="1:6" ht="17.25" customHeight="1" hidden="1">
      <c r="A42" s="28"/>
      <c r="B42" s="32" t="s">
        <v>24</v>
      </c>
      <c r="C42" s="17"/>
      <c r="D42" s="17"/>
      <c r="E42" s="5"/>
      <c r="F42" s="5"/>
    </row>
    <row r="43" spans="1:6" ht="17.25" customHeight="1" hidden="1">
      <c r="A43" s="28">
        <v>2</v>
      </c>
      <c r="B43" s="32" t="s">
        <v>33</v>
      </c>
      <c r="C43" s="17"/>
      <c r="D43" s="17"/>
      <c r="E43" s="5"/>
      <c r="F43" s="5"/>
    </row>
    <row r="44" spans="1:6" ht="17.25" customHeight="1" hidden="1">
      <c r="A44" s="28">
        <v>3</v>
      </c>
      <c r="B44" s="32" t="s">
        <v>34</v>
      </c>
      <c r="C44" s="17"/>
      <c r="D44" s="17"/>
      <c r="E44" s="5"/>
      <c r="F44" s="5"/>
    </row>
    <row r="45" spans="1:10" ht="27" customHeight="1">
      <c r="A45" s="28" t="s">
        <v>2</v>
      </c>
      <c r="B45" s="32" t="s">
        <v>6</v>
      </c>
      <c r="C45" s="108">
        <f>C46+C114+C127</f>
        <v>3354892977</v>
      </c>
      <c r="D45" s="108">
        <f>D46+D114+D127</f>
        <v>3354892977</v>
      </c>
      <c r="E45" s="16"/>
      <c r="F45" s="16">
        <f>F46+F114+F127</f>
        <v>0</v>
      </c>
      <c r="G45" s="29">
        <v>3600514314</v>
      </c>
      <c r="H45" s="29">
        <f>G45-C45</f>
        <v>245621337</v>
      </c>
      <c r="I45" s="29">
        <f>H46+H127</f>
        <v>245621337</v>
      </c>
      <c r="J45" s="29">
        <f>H45-I45</f>
        <v>0</v>
      </c>
    </row>
    <row r="46" spans="1:8" ht="27" customHeight="1">
      <c r="A46" s="100">
        <v>1.1</v>
      </c>
      <c r="B46" s="101" t="s">
        <v>154</v>
      </c>
      <c r="C46" s="110">
        <f>C47+C49+C51+C58+C61+C66+C68+C70+C73+C77+C83+C86+C93+C96+C103+C108+C110</f>
        <v>2641033464</v>
      </c>
      <c r="D46" s="110">
        <f>D47+D49+D51+D58+D61+D66+D68+D70+D73+D77+D83+D86+D93+D96+D103+D108+D110</f>
        <v>2641033464</v>
      </c>
      <c r="E46" s="102"/>
      <c r="F46" s="127"/>
      <c r="G46" s="29">
        <v>2644033464</v>
      </c>
      <c r="H46" s="29">
        <f>G46-C46</f>
        <v>3000000</v>
      </c>
    </row>
    <row r="47" spans="1:6" ht="24" customHeight="1">
      <c r="A47" s="58">
        <v>6000</v>
      </c>
      <c r="B47" s="35" t="s">
        <v>41</v>
      </c>
      <c r="C47" s="129">
        <f>SUM(C48:C48)</f>
        <v>1187651300</v>
      </c>
      <c r="D47" s="129">
        <f>SUM(D48:D48)</f>
        <v>1187651300</v>
      </c>
      <c r="E47" s="5"/>
      <c r="F47" s="5"/>
    </row>
    <row r="48" spans="1:6" ht="24" customHeight="1">
      <c r="A48" s="45">
        <v>6001</v>
      </c>
      <c r="B48" s="38" t="s">
        <v>37</v>
      </c>
      <c r="C48" s="115">
        <f>'Q2'!C48+'Q1'!C48</f>
        <v>1187651300</v>
      </c>
      <c r="D48" s="130">
        <f>'Q2'!D48+'Q1'!D48</f>
        <v>1187651300</v>
      </c>
      <c r="E48" s="5"/>
      <c r="F48" s="5"/>
    </row>
    <row r="49" spans="1:6" ht="36" customHeight="1">
      <c r="A49" s="58">
        <v>6050</v>
      </c>
      <c r="B49" s="74" t="s">
        <v>111</v>
      </c>
      <c r="C49" s="131">
        <f>C50</f>
        <v>163761000</v>
      </c>
      <c r="D49" s="131">
        <f>D50</f>
        <v>163761000</v>
      </c>
      <c r="E49" s="5"/>
      <c r="F49" s="5"/>
    </row>
    <row r="50" spans="1:6" ht="36" customHeight="1">
      <c r="A50" s="45">
        <v>6051</v>
      </c>
      <c r="B50" s="50" t="s">
        <v>111</v>
      </c>
      <c r="C50" s="39">
        <f>'Q2'!C51+'Q1'!C50</f>
        <v>163761000</v>
      </c>
      <c r="D50" s="41">
        <f>'Q2'!D51+'Q1'!D50</f>
        <v>163761000</v>
      </c>
      <c r="E50" s="5"/>
      <c r="F50" s="5"/>
    </row>
    <row r="51" spans="1:6" ht="24" customHeight="1">
      <c r="A51" s="58">
        <v>6100</v>
      </c>
      <c r="B51" s="35" t="s">
        <v>42</v>
      </c>
      <c r="C51" s="37">
        <f>SUM(C52:C55)</f>
        <v>649610401</v>
      </c>
      <c r="D51" s="37">
        <f>SUM(D52:D55)</f>
        <v>649610401</v>
      </c>
      <c r="E51" s="5"/>
      <c r="F51" s="5"/>
    </row>
    <row r="52" spans="1:6" ht="24" customHeight="1">
      <c r="A52" s="45">
        <v>6101</v>
      </c>
      <c r="B52" s="38" t="s">
        <v>39</v>
      </c>
      <c r="C52" s="39">
        <f>'Q2'!C53+'Q1'!C52</f>
        <v>16335000</v>
      </c>
      <c r="D52" s="41">
        <f>'Q2'!D53+'Q1'!D52</f>
        <v>16335000</v>
      </c>
      <c r="E52" s="5"/>
      <c r="F52" s="5"/>
    </row>
    <row r="53" spans="1:6" ht="24" customHeight="1">
      <c r="A53" s="45">
        <v>6112</v>
      </c>
      <c r="B53" s="38" t="s">
        <v>128</v>
      </c>
      <c r="C53" s="39">
        <f>'Q2'!C54+'Q1'!C53</f>
        <v>399179121</v>
      </c>
      <c r="D53" s="41">
        <f>'Q2'!D54+'Q1'!D53</f>
        <v>399179121</v>
      </c>
      <c r="E53" s="5"/>
      <c r="F53" s="5"/>
    </row>
    <row r="54" spans="1:6" ht="24" customHeight="1">
      <c r="A54" s="45">
        <v>6113</v>
      </c>
      <c r="B54" s="38" t="s">
        <v>139</v>
      </c>
      <c r="C54" s="39">
        <f>'Q2'!C55+'Q1'!C54</f>
        <v>3630000</v>
      </c>
      <c r="D54" s="41">
        <f>'Q2'!D55+'Q1'!D54</f>
        <v>3630000</v>
      </c>
      <c r="E54" s="5"/>
      <c r="F54" s="5"/>
    </row>
    <row r="55" spans="1:6" ht="27" customHeight="1">
      <c r="A55" s="45">
        <v>6115</v>
      </c>
      <c r="B55" s="38" t="s">
        <v>95</v>
      </c>
      <c r="C55" s="39">
        <f>'Q2'!C56+'Q1'!C55</f>
        <v>230466280</v>
      </c>
      <c r="D55" s="41">
        <f>'Q2'!D56+'Q1'!D55</f>
        <v>230466280</v>
      </c>
      <c r="E55" s="5"/>
      <c r="F55" s="5"/>
    </row>
    <row r="56" spans="1:6" ht="27" customHeight="1">
      <c r="A56" s="72">
        <v>6200</v>
      </c>
      <c r="B56" s="38"/>
      <c r="C56" s="39"/>
      <c r="D56" s="41"/>
      <c r="E56" s="5"/>
      <c r="F56" s="5"/>
    </row>
    <row r="57" spans="1:6" ht="22.5" customHeight="1">
      <c r="A57" s="45">
        <v>6201</v>
      </c>
      <c r="B57" s="38"/>
      <c r="C57" s="39"/>
      <c r="D57" s="41"/>
      <c r="E57" s="5"/>
      <c r="F57" s="5"/>
    </row>
    <row r="58" spans="1:6" ht="27" customHeight="1">
      <c r="A58" s="58">
        <v>6250</v>
      </c>
      <c r="B58" s="35" t="s">
        <v>43</v>
      </c>
      <c r="C58" s="37">
        <f>SUM(C59:C60)</f>
        <v>3179000</v>
      </c>
      <c r="D58" s="37">
        <f>SUM(D59:D60)</f>
        <v>3179000</v>
      </c>
      <c r="E58" s="5"/>
      <c r="F58" s="5"/>
    </row>
    <row r="59" spans="1:6" ht="27" customHeight="1">
      <c r="A59" s="70">
        <v>6253</v>
      </c>
      <c r="B59" s="42" t="s">
        <v>44</v>
      </c>
      <c r="C59" s="41">
        <v>1554000</v>
      </c>
      <c r="D59" s="41">
        <v>1554000</v>
      </c>
      <c r="E59" s="5"/>
      <c r="F59" s="5"/>
    </row>
    <row r="60" spans="1:6" ht="27" customHeight="1">
      <c r="A60" s="45">
        <v>6257</v>
      </c>
      <c r="B60" s="38" t="s">
        <v>45</v>
      </c>
      <c r="C60" s="41">
        <v>1625000</v>
      </c>
      <c r="D60" s="41">
        <v>1625000</v>
      </c>
      <c r="E60" s="5"/>
      <c r="F60" s="5"/>
    </row>
    <row r="61" spans="1:6" ht="27" customHeight="1">
      <c r="A61" s="58">
        <v>6300</v>
      </c>
      <c r="B61" s="35" t="s">
        <v>46</v>
      </c>
      <c r="C61" s="37">
        <f>SUM(C62:C65)</f>
        <v>337444822</v>
      </c>
      <c r="D61" s="37">
        <f>SUM(D62:D65)</f>
        <v>337444822</v>
      </c>
      <c r="E61" s="5"/>
      <c r="F61" s="5"/>
    </row>
    <row r="62" spans="1:6" ht="27" customHeight="1">
      <c r="A62" s="45">
        <v>6301</v>
      </c>
      <c r="B62" s="38" t="s">
        <v>47</v>
      </c>
      <c r="C62" s="39">
        <f>'Q2'!C64+'Q1'!C62</f>
        <v>251529203</v>
      </c>
      <c r="D62" s="41">
        <f>'Q2'!D64+'Q1'!D62</f>
        <v>251529203</v>
      </c>
      <c r="E62" s="5"/>
      <c r="F62" s="5"/>
    </row>
    <row r="63" spans="1:6" ht="24" customHeight="1">
      <c r="A63" s="45">
        <v>6302</v>
      </c>
      <c r="B63" s="38" t="s">
        <v>48</v>
      </c>
      <c r="C63" s="39">
        <f>'Q2'!C65+'Q1'!C63</f>
        <v>43033580</v>
      </c>
      <c r="D63" s="41">
        <f>'Q2'!D65+'Q1'!D63</f>
        <v>43033580</v>
      </c>
      <c r="E63" s="5"/>
      <c r="F63" s="5"/>
    </row>
    <row r="64" spans="1:6" ht="24" customHeight="1">
      <c r="A64" s="45">
        <v>6303</v>
      </c>
      <c r="B64" s="38" t="s">
        <v>49</v>
      </c>
      <c r="C64" s="39">
        <f>'Q2'!C66+'Q1'!C64</f>
        <v>28689053</v>
      </c>
      <c r="D64" s="41">
        <f>'Q2'!D66+'Q1'!D64</f>
        <v>28689053</v>
      </c>
      <c r="E64" s="5"/>
      <c r="F64" s="5"/>
    </row>
    <row r="65" spans="1:6" ht="24" customHeight="1">
      <c r="A65" s="45">
        <v>6304</v>
      </c>
      <c r="B65" s="38" t="s">
        <v>50</v>
      </c>
      <c r="C65" s="39">
        <f>'Q2'!C67+'Q1'!C65</f>
        <v>14192986</v>
      </c>
      <c r="D65" s="41">
        <f>'Q2'!D67+'Q1'!D65</f>
        <v>14192986</v>
      </c>
      <c r="E65" s="5"/>
      <c r="F65" s="5"/>
    </row>
    <row r="66" spans="1:6" ht="24" customHeight="1">
      <c r="A66" s="58">
        <v>6250</v>
      </c>
      <c r="B66" s="35" t="s">
        <v>112</v>
      </c>
      <c r="C66" s="75">
        <f>'Q2'!C68+'Q1'!C66</f>
        <v>0</v>
      </c>
      <c r="D66" s="37">
        <f>D67</f>
        <v>0</v>
      </c>
      <c r="E66" s="5"/>
      <c r="F66" s="5"/>
    </row>
    <row r="67" spans="1:6" ht="22.5" customHeight="1">
      <c r="A67" s="45">
        <v>6299</v>
      </c>
      <c r="B67" s="38" t="s">
        <v>113</v>
      </c>
      <c r="C67" s="39">
        <f>'Q2'!C69+'Q1'!C67</f>
        <v>0</v>
      </c>
      <c r="D67" s="41">
        <f>'Q2'!D69+'Q1'!D67</f>
        <v>0</v>
      </c>
      <c r="E67" s="5"/>
      <c r="F67" s="5"/>
    </row>
    <row r="68" spans="1:6" ht="0.75" customHeight="1">
      <c r="A68" s="72">
        <v>6400</v>
      </c>
      <c r="B68" s="43" t="s">
        <v>78</v>
      </c>
      <c r="C68" s="44">
        <f>C69</f>
        <v>0</v>
      </c>
      <c r="D68" s="44">
        <f>D69</f>
        <v>0</v>
      </c>
      <c r="E68" s="5"/>
      <c r="F68" s="5"/>
    </row>
    <row r="69" spans="1:6" ht="33.75" customHeight="1" hidden="1">
      <c r="A69" s="45">
        <v>6404</v>
      </c>
      <c r="B69" s="50" t="s">
        <v>114</v>
      </c>
      <c r="C69" s="41"/>
      <c r="D69" s="41">
        <f>'Q2'!D71+'Q1'!D69</f>
        <v>0</v>
      </c>
      <c r="E69" s="5"/>
      <c r="F69" s="5"/>
    </row>
    <row r="70" spans="1:6" ht="24" customHeight="1">
      <c r="A70" s="58">
        <v>6500</v>
      </c>
      <c r="B70" s="35" t="s">
        <v>51</v>
      </c>
      <c r="C70" s="46">
        <f>SUM(C71:C72)</f>
        <v>36830601</v>
      </c>
      <c r="D70" s="46">
        <f>SUM(D71:D72)</f>
        <v>36830601</v>
      </c>
      <c r="E70" s="7"/>
      <c r="F70" s="5"/>
    </row>
    <row r="71" spans="1:6" ht="24" customHeight="1">
      <c r="A71" s="45">
        <v>6501</v>
      </c>
      <c r="B71" s="38" t="s">
        <v>52</v>
      </c>
      <c r="C71" s="39">
        <f>'Q2'!C73+'Q1'!C71</f>
        <v>29630601</v>
      </c>
      <c r="D71" s="41">
        <f>'Q2'!D73+'Q1'!D71</f>
        <v>29630601</v>
      </c>
      <c r="E71" s="6"/>
      <c r="F71" s="5"/>
    </row>
    <row r="72" spans="1:6" ht="24" customHeight="1">
      <c r="A72" s="45">
        <v>6504</v>
      </c>
      <c r="B72" s="38" t="s">
        <v>126</v>
      </c>
      <c r="C72" s="39">
        <f>'Q2'!C74+'Q1'!C72</f>
        <v>7200000</v>
      </c>
      <c r="D72" s="41">
        <f>'Q2'!D74+'Q1'!D72</f>
        <v>7200000</v>
      </c>
      <c r="E72" s="5"/>
      <c r="F72" s="5"/>
    </row>
    <row r="73" spans="1:6" ht="24" customHeight="1">
      <c r="A73" s="58">
        <v>6550</v>
      </c>
      <c r="B73" s="35" t="s">
        <v>54</v>
      </c>
      <c r="C73" s="46">
        <f>SUM(C74:C76)</f>
        <v>61244000</v>
      </c>
      <c r="D73" s="46">
        <f>SUM(D74:D76)</f>
        <v>61244000</v>
      </c>
      <c r="E73" s="7"/>
      <c r="F73" s="5"/>
    </row>
    <row r="74" spans="1:6" ht="24" customHeight="1">
      <c r="A74" s="45">
        <v>6551</v>
      </c>
      <c r="B74" s="38" t="s">
        <v>55</v>
      </c>
      <c r="C74" s="39">
        <f>'Q2'!C76+'Q1'!C74</f>
        <v>22973000</v>
      </c>
      <c r="D74" s="41">
        <f>'Q2'!D76+'Q1'!D74</f>
        <v>22973000</v>
      </c>
      <c r="E74" s="14"/>
      <c r="F74" s="5"/>
    </row>
    <row r="75" spans="1:6" ht="24" customHeight="1">
      <c r="A75" s="45">
        <v>6552</v>
      </c>
      <c r="B75" s="38" t="s">
        <v>56</v>
      </c>
      <c r="C75" s="39">
        <f>'Q2'!C77+'Q1'!C75</f>
        <v>6350000</v>
      </c>
      <c r="D75" s="41">
        <f>'Q2'!D77+'Q1'!D75</f>
        <v>6350000</v>
      </c>
      <c r="E75" s="14"/>
      <c r="F75" s="5"/>
    </row>
    <row r="76" spans="1:6" ht="24" customHeight="1">
      <c r="A76" s="45">
        <v>6559</v>
      </c>
      <c r="B76" s="38" t="s">
        <v>87</v>
      </c>
      <c r="C76" s="39">
        <f>'Q2'!C78+'Q1'!C76</f>
        <v>31921000</v>
      </c>
      <c r="D76" s="41">
        <f>'Q2'!D78+'Q1'!D76</f>
        <v>31921000</v>
      </c>
      <c r="E76" s="14"/>
      <c r="F76" s="5"/>
    </row>
    <row r="77" spans="1:6" ht="24" customHeight="1">
      <c r="A77" s="58">
        <v>6600</v>
      </c>
      <c r="B77" s="35" t="s">
        <v>57</v>
      </c>
      <c r="C77" s="46">
        <f>SUM(C78:C81)</f>
        <v>1932000</v>
      </c>
      <c r="D77" s="46">
        <f>SUM(D78:D81)</f>
        <v>1932000</v>
      </c>
      <c r="E77" s="7"/>
      <c r="F77" s="5"/>
    </row>
    <row r="78" spans="1:6" ht="29.25" customHeight="1">
      <c r="A78" s="45">
        <v>6601</v>
      </c>
      <c r="B78" s="38" t="s">
        <v>58</v>
      </c>
      <c r="C78" s="39">
        <f>'Q2'!C80+'Q1'!C78</f>
        <v>132000</v>
      </c>
      <c r="D78" s="41">
        <f>'Q2'!D80+'Q1'!D78</f>
        <v>132000</v>
      </c>
      <c r="E78" s="6"/>
      <c r="F78" s="5"/>
    </row>
    <row r="79" spans="1:6" ht="29.25" customHeight="1" hidden="1">
      <c r="A79" s="45">
        <v>6605</v>
      </c>
      <c r="B79" s="38" t="s">
        <v>60</v>
      </c>
      <c r="C79" s="39">
        <f>'Q2'!C81+'Q1'!C79</f>
        <v>0</v>
      </c>
      <c r="D79" s="41">
        <f>'Q2'!D81+'Q1'!D79</f>
        <v>0</v>
      </c>
      <c r="E79" s="6"/>
      <c r="F79" s="5"/>
    </row>
    <row r="80" spans="1:6" ht="29.25" customHeight="1" hidden="1">
      <c r="A80" s="45">
        <v>6608</v>
      </c>
      <c r="B80" s="38" t="s">
        <v>59</v>
      </c>
      <c r="C80" s="39">
        <f>'Q2'!C82+'Q1'!C80</f>
        <v>0</v>
      </c>
      <c r="D80" s="41">
        <f>'Q2'!D82+'Q1'!D80</f>
        <v>0</v>
      </c>
      <c r="E80" s="6"/>
      <c r="F80" s="5"/>
    </row>
    <row r="81" spans="1:6" ht="29.25" customHeight="1">
      <c r="A81" s="45">
        <v>6618</v>
      </c>
      <c r="B81" s="38" t="s">
        <v>88</v>
      </c>
      <c r="C81" s="39">
        <f>'Q2'!C83+'Q1'!C81</f>
        <v>1800000</v>
      </c>
      <c r="D81" s="41">
        <f>'Q2'!D83+'Q1'!D81</f>
        <v>1800000</v>
      </c>
      <c r="E81" s="6"/>
      <c r="F81" s="5"/>
    </row>
    <row r="82" spans="1:6" ht="20.25" customHeight="1" hidden="1">
      <c r="A82" s="45">
        <v>6649</v>
      </c>
      <c r="B82" s="38" t="s">
        <v>142</v>
      </c>
      <c r="C82" s="39"/>
      <c r="D82" s="41"/>
      <c r="E82" s="6"/>
      <c r="F82" s="5"/>
    </row>
    <row r="83" spans="1:6" ht="29.25" customHeight="1" hidden="1">
      <c r="A83" s="58">
        <v>6650</v>
      </c>
      <c r="B83" s="35" t="s">
        <v>61</v>
      </c>
      <c r="C83" s="46">
        <f>SUM(C84:C85)</f>
        <v>0</v>
      </c>
      <c r="D83" s="40">
        <f>C83</f>
        <v>0</v>
      </c>
      <c r="E83" s="4"/>
      <c r="F83" s="4"/>
    </row>
    <row r="84" spans="1:6" ht="29.25" customHeight="1" hidden="1">
      <c r="A84" s="45">
        <v>6657</v>
      </c>
      <c r="B84" s="38" t="s">
        <v>62</v>
      </c>
      <c r="C84" s="39">
        <f>'Q2'!C86+'Q1'!C84</f>
        <v>0</v>
      </c>
      <c r="D84" s="41">
        <f>'Q2'!D86+'Q1'!D84</f>
        <v>0</v>
      </c>
      <c r="E84" s="4"/>
      <c r="F84" s="4"/>
    </row>
    <row r="85" spans="1:6" ht="29.25" customHeight="1" hidden="1">
      <c r="A85" s="45">
        <v>6699</v>
      </c>
      <c r="B85" s="38" t="s">
        <v>63</v>
      </c>
      <c r="C85" s="39">
        <f>'Q2'!C87+'Q1'!C85</f>
        <v>0</v>
      </c>
      <c r="D85" s="41">
        <f>'Q2'!D87+'Q1'!D85</f>
        <v>0</v>
      </c>
      <c r="E85" s="4"/>
      <c r="F85" s="4"/>
    </row>
    <row r="86" spans="1:6" ht="24" customHeight="1">
      <c r="A86" s="58">
        <v>6700</v>
      </c>
      <c r="B86" s="35" t="s">
        <v>64</v>
      </c>
      <c r="C86" s="46">
        <f>SUM(C87:C92)</f>
        <v>9349500</v>
      </c>
      <c r="D86" s="46">
        <f>SUM(D87:D92)</f>
        <v>9349500</v>
      </c>
      <c r="E86" s="7"/>
      <c r="F86" s="4"/>
    </row>
    <row r="87" spans="1:6" ht="24" customHeight="1">
      <c r="A87" s="45">
        <v>6701</v>
      </c>
      <c r="B87" s="38" t="s">
        <v>65</v>
      </c>
      <c r="C87" s="39">
        <f>'Q2'!C89+'Q1'!C87</f>
        <v>1597500</v>
      </c>
      <c r="D87" s="41">
        <f>'Q2'!D89+'Q1'!D87</f>
        <v>1597500</v>
      </c>
      <c r="E87" s="6"/>
      <c r="F87" s="4"/>
    </row>
    <row r="88" spans="1:6" ht="22.5" customHeight="1">
      <c r="A88" s="45">
        <v>6702</v>
      </c>
      <c r="B88" s="38" t="s">
        <v>66</v>
      </c>
      <c r="C88" s="39">
        <f>'Q2'!C90+'Q1'!C88</f>
        <v>1752000</v>
      </c>
      <c r="D88" s="41">
        <f>'Q2'!D90+'Q1'!D88</f>
        <v>1752000</v>
      </c>
      <c r="E88" s="6"/>
      <c r="F88" s="4"/>
    </row>
    <row r="89" spans="1:6" ht="23.25" customHeight="1" hidden="1">
      <c r="A89" s="45">
        <v>6703</v>
      </c>
      <c r="B89" s="38" t="s">
        <v>67</v>
      </c>
      <c r="C89" s="39">
        <f>'Q2'!C91+'Q1'!C89</f>
        <v>0</v>
      </c>
      <c r="D89" s="41">
        <f>'Q2'!D91+'Q1'!D89</f>
        <v>0</v>
      </c>
      <c r="E89" s="6"/>
      <c r="F89" s="4"/>
    </row>
    <row r="90" spans="1:6" ht="21.75" customHeight="1">
      <c r="A90" s="45">
        <v>6704</v>
      </c>
      <c r="B90" s="38" t="s">
        <v>68</v>
      </c>
      <c r="C90" s="39">
        <f>'Q2'!C92+'Q1'!C90</f>
        <v>6000000</v>
      </c>
      <c r="D90" s="41">
        <f>'Q2'!D92+'Q1'!D90</f>
        <v>6000000</v>
      </c>
      <c r="E90" s="6"/>
      <c r="F90" s="4"/>
    </row>
    <row r="91" spans="1:6" ht="24" customHeight="1" hidden="1">
      <c r="A91" s="45">
        <v>6749</v>
      </c>
      <c r="B91" s="38" t="s">
        <v>69</v>
      </c>
      <c r="C91" s="39">
        <f>'Q2'!C93+'Q1'!C91</f>
        <v>0</v>
      </c>
      <c r="D91" s="41">
        <f>'Q2'!D93+'Q1'!D91</f>
        <v>0</v>
      </c>
      <c r="E91" s="6"/>
      <c r="F91" s="4"/>
    </row>
    <row r="92" spans="1:6" ht="24" customHeight="1" hidden="1">
      <c r="A92" s="45">
        <v>6799</v>
      </c>
      <c r="B92" s="38" t="s">
        <v>89</v>
      </c>
      <c r="C92" s="39">
        <f>'Q2'!C94+'Q1'!C92</f>
        <v>0</v>
      </c>
      <c r="D92" s="41">
        <f>'Q2'!D94+'Q1'!D92</f>
        <v>0</v>
      </c>
      <c r="E92" s="6"/>
      <c r="F92" s="4"/>
    </row>
    <row r="93" spans="1:14" s="22" customFormat="1" ht="24" customHeight="1">
      <c r="A93" s="58">
        <v>6750</v>
      </c>
      <c r="B93" s="35" t="s">
        <v>84</v>
      </c>
      <c r="C93" s="48">
        <f>C94+C95</f>
        <v>48421800</v>
      </c>
      <c r="D93" s="48">
        <f>D94+D95</f>
        <v>48421800</v>
      </c>
      <c r="E93" s="21"/>
      <c r="F93" s="3"/>
      <c r="G93" s="30"/>
      <c r="H93" s="30"/>
      <c r="I93" s="30"/>
      <c r="J93" s="30"/>
      <c r="K93" s="30"/>
      <c r="L93" s="30"/>
      <c r="M93" s="30"/>
      <c r="N93" s="30"/>
    </row>
    <row r="94" spans="1:6" ht="24" customHeight="1">
      <c r="A94" s="45">
        <v>6757</v>
      </c>
      <c r="B94" s="38" t="s">
        <v>98</v>
      </c>
      <c r="C94" s="39">
        <f>'Q2'!C96+'Q1'!C94</f>
        <v>32221800</v>
      </c>
      <c r="D94" s="41">
        <f>'Q2'!D96+'Q1'!D94</f>
        <v>32221800</v>
      </c>
      <c r="E94" s="6"/>
      <c r="F94" s="4"/>
    </row>
    <row r="95" spans="1:6" ht="24" customHeight="1">
      <c r="A95" s="45">
        <v>6799</v>
      </c>
      <c r="B95" s="38" t="s">
        <v>108</v>
      </c>
      <c r="C95" s="39">
        <f>'Q2'!C97+'Q1'!C95</f>
        <v>16200000</v>
      </c>
      <c r="D95" s="41">
        <f>'Q2'!D97+'Q1'!D95</f>
        <v>16200000</v>
      </c>
      <c r="E95" s="6"/>
      <c r="F95" s="4"/>
    </row>
    <row r="96" spans="1:6" ht="24" customHeight="1">
      <c r="A96" s="58">
        <v>6900</v>
      </c>
      <c r="B96" s="35" t="s">
        <v>70</v>
      </c>
      <c r="C96" s="46">
        <f>SUM(C97:C102)</f>
        <v>44033975</v>
      </c>
      <c r="D96" s="46">
        <f>SUM(D97:D102)</f>
        <v>44033975</v>
      </c>
      <c r="E96" s="7"/>
      <c r="F96" s="4"/>
    </row>
    <row r="97" spans="1:6" ht="23.25" customHeight="1">
      <c r="A97" s="45">
        <v>6907</v>
      </c>
      <c r="B97" s="38" t="s">
        <v>115</v>
      </c>
      <c r="C97" s="39">
        <f>'Q2'!C99+'Q1'!C97</f>
        <v>1205000</v>
      </c>
      <c r="D97" s="41">
        <f>'Q2'!D99+'Q1'!D97</f>
        <v>1205000</v>
      </c>
      <c r="E97" s="6"/>
      <c r="F97" s="4"/>
    </row>
    <row r="98" spans="1:6" ht="24" customHeight="1" hidden="1">
      <c r="A98" s="45">
        <v>6908</v>
      </c>
      <c r="B98" s="38" t="s">
        <v>90</v>
      </c>
      <c r="C98" s="39">
        <f>'Q2'!C100+'Q1'!C98</f>
        <v>0</v>
      </c>
      <c r="D98" s="41">
        <f>'Q2'!D100+'Q1'!D98</f>
        <v>0</v>
      </c>
      <c r="E98" s="6"/>
      <c r="F98" s="4"/>
    </row>
    <row r="99" spans="1:6" ht="24" customHeight="1">
      <c r="A99" s="45">
        <v>6912</v>
      </c>
      <c r="B99" s="38" t="s">
        <v>71</v>
      </c>
      <c r="C99" s="39">
        <f>'Q2'!C101+'Q1'!C99</f>
        <v>5530000</v>
      </c>
      <c r="D99" s="41">
        <f>'Q2'!D101+'Q1'!D99</f>
        <v>5530000</v>
      </c>
      <c r="E99" s="6"/>
      <c r="F99" s="4"/>
    </row>
    <row r="100" spans="1:6" ht="24" customHeight="1">
      <c r="A100" s="45">
        <v>6913</v>
      </c>
      <c r="B100" s="38" t="s">
        <v>72</v>
      </c>
      <c r="C100" s="39">
        <f>'Q2'!C102+'Q1'!C100</f>
        <v>8000000</v>
      </c>
      <c r="D100" s="41">
        <f>'Q2'!D102+'Q1'!D100</f>
        <v>8000000</v>
      </c>
      <c r="E100" s="6"/>
      <c r="F100" s="4"/>
    </row>
    <row r="101" spans="1:6" ht="24" customHeight="1">
      <c r="A101" s="45">
        <v>6921</v>
      </c>
      <c r="B101" s="38" t="s">
        <v>119</v>
      </c>
      <c r="C101" s="39">
        <f>'Q2'!C103+'Q1'!C101</f>
        <v>7118000</v>
      </c>
      <c r="D101" s="41">
        <f>'Q2'!D103+'Q1'!D101</f>
        <v>7118000</v>
      </c>
      <c r="E101" s="6"/>
      <c r="F101" s="4"/>
    </row>
    <row r="102" spans="1:6" ht="33" customHeight="1">
      <c r="A102" s="45">
        <v>6949</v>
      </c>
      <c r="B102" s="50" t="s">
        <v>118</v>
      </c>
      <c r="C102" s="39">
        <f>'Q2'!C104+'Q1'!C102</f>
        <v>22180975</v>
      </c>
      <c r="D102" s="41">
        <f>'Q2'!D104+'Q1'!D102</f>
        <v>22180975</v>
      </c>
      <c r="E102" s="6"/>
      <c r="F102" s="4"/>
    </row>
    <row r="103" spans="1:6" ht="24" customHeight="1">
      <c r="A103" s="58">
        <v>7000</v>
      </c>
      <c r="B103" s="35" t="s">
        <v>73</v>
      </c>
      <c r="C103" s="46">
        <f>SUM(C104:C107)</f>
        <v>70160500</v>
      </c>
      <c r="D103" s="46">
        <f>SUM(D104:D107)</f>
        <v>70160500</v>
      </c>
      <c r="E103" s="7"/>
      <c r="F103" s="4"/>
    </row>
    <row r="104" spans="1:6" ht="23.25" customHeight="1">
      <c r="A104" s="45">
        <v>7001</v>
      </c>
      <c r="B104" s="38" t="s">
        <v>117</v>
      </c>
      <c r="C104" s="39">
        <f>'Q2'!C106+'Q1'!C104</f>
        <v>1250000</v>
      </c>
      <c r="D104" s="39">
        <f>'Q2'!D106+'Q1'!D104</f>
        <v>1250000</v>
      </c>
      <c r="E104" s="12"/>
      <c r="F104" s="4"/>
    </row>
    <row r="105" spans="1:6" ht="24" customHeight="1" hidden="1">
      <c r="A105" s="45">
        <v>7004</v>
      </c>
      <c r="B105" s="38" t="s">
        <v>120</v>
      </c>
      <c r="C105" s="39">
        <f>'Q2'!C107+'Q1'!C105</f>
        <v>0</v>
      </c>
      <c r="D105" s="39">
        <f>'Q2'!D107+'Q1'!D105</f>
        <v>0</v>
      </c>
      <c r="E105" s="4"/>
      <c r="F105" s="4"/>
    </row>
    <row r="106" spans="1:6" ht="34.5" customHeight="1">
      <c r="A106" s="45">
        <v>7012</v>
      </c>
      <c r="B106" s="38" t="s">
        <v>116</v>
      </c>
      <c r="C106" s="39">
        <f>'Q2'!C108+'Q1'!C106</f>
        <v>1983000</v>
      </c>
      <c r="D106" s="39">
        <f>'Q2'!D108+'Q1'!D106</f>
        <v>1983000</v>
      </c>
      <c r="E106" s="4"/>
      <c r="F106" s="4"/>
    </row>
    <row r="107" spans="1:6" ht="22.5" customHeight="1">
      <c r="A107" s="45">
        <v>7049</v>
      </c>
      <c r="B107" s="38" t="s">
        <v>121</v>
      </c>
      <c r="C107" s="39">
        <v>66927500</v>
      </c>
      <c r="D107" s="39">
        <v>66927500</v>
      </c>
      <c r="E107" s="6"/>
      <c r="F107" s="4"/>
    </row>
    <row r="108" spans="1:14" s="22" customFormat="1" ht="24" customHeight="1" hidden="1">
      <c r="A108" s="58">
        <v>7050</v>
      </c>
      <c r="B108" s="35" t="s">
        <v>99</v>
      </c>
      <c r="C108" s="48">
        <f>C109</f>
        <v>0</v>
      </c>
      <c r="D108" s="48">
        <f>D109</f>
        <v>0</v>
      </c>
      <c r="E108" s="91"/>
      <c r="F108" s="3"/>
      <c r="G108" s="30"/>
      <c r="H108" s="30"/>
      <c r="I108" s="30"/>
      <c r="J108" s="30"/>
      <c r="K108" s="30"/>
      <c r="L108" s="30"/>
      <c r="M108" s="30"/>
      <c r="N108" s="30"/>
    </row>
    <row r="109" spans="1:6" ht="24" customHeight="1" hidden="1">
      <c r="A109" s="45">
        <v>7099</v>
      </c>
      <c r="B109" s="38" t="s">
        <v>97</v>
      </c>
      <c r="C109" s="39">
        <f>'Q2'!C112+'Q1'!C109</f>
        <v>0</v>
      </c>
      <c r="D109" s="47">
        <f>C109</f>
        <v>0</v>
      </c>
      <c r="E109" s="6"/>
      <c r="F109" s="4"/>
    </row>
    <row r="110" spans="1:6" ht="24" customHeight="1">
      <c r="A110" s="58">
        <v>7750</v>
      </c>
      <c r="B110" s="35" t="s">
        <v>69</v>
      </c>
      <c r="C110" s="46">
        <f>SUM(C111:C113)</f>
        <v>27414565</v>
      </c>
      <c r="D110" s="46">
        <f>SUM(D111:D113)</f>
        <v>27414565</v>
      </c>
      <c r="E110" s="7"/>
      <c r="F110" s="4"/>
    </row>
    <row r="111" spans="1:6" ht="24" customHeight="1">
      <c r="A111" s="45">
        <v>7756</v>
      </c>
      <c r="B111" s="38" t="s">
        <v>91</v>
      </c>
      <c r="C111" s="39">
        <f>'Q2'!C114+'Q1'!C111</f>
        <v>569800</v>
      </c>
      <c r="D111" s="41">
        <f>'Q2'!D114+'Q1'!D111</f>
        <v>569800</v>
      </c>
      <c r="E111" s="4"/>
      <c r="F111" s="4"/>
    </row>
    <row r="112" spans="1:6" ht="24" customHeight="1">
      <c r="A112" s="45">
        <v>7757</v>
      </c>
      <c r="B112" s="38" t="s">
        <v>122</v>
      </c>
      <c r="C112" s="39">
        <f>'Q2'!C115+'Q1'!C112</f>
        <v>11156765</v>
      </c>
      <c r="D112" s="41">
        <f>'Q2'!D115+'Q1'!D112</f>
        <v>11156765</v>
      </c>
      <c r="E112" s="4"/>
      <c r="F112" s="4"/>
    </row>
    <row r="113" spans="1:6" ht="24" customHeight="1">
      <c r="A113" s="45">
        <v>7799</v>
      </c>
      <c r="B113" s="38" t="s">
        <v>74</v>
      </c>
      <c r="C113" s="39">
        <f>'Q2'!C116+'Q1'!C114</f>
        <v>15688000</v>
      </c>
      <c r="D113" s="41">
        <f>'Q2'!D116+'Q1'!D114</f>
        <v>15688000</v>
      </c>
      <c r="E113" s="6"/>
      <c r="F113" s="4"/>
    </row>
    <row r="114" spans="1:6" ht="24" customHeight="1">
      <c r="A114" s="100">
        <v>1.2</v>
      </c>
      <c r="B114" s="101" t="s">
        <v>155</v>
      </c>
      <c r="C114" s="128">
        <f>C115+C117+C122</f>
        <v>503037273</v>
      </c>
      <c r="D114" s="128">
        <f>D115+D117+D122</f>
        <v>503037273</v>
      </c>
      <c r="E114" s="124">
        <f>E115+E117+E122</f>
        <v>0</v>
      </c>
      <c r="F114" s="125">
        <f>F115+F117+F122</f>
        <v>0</v>
      </c>
    </row>
    <row r="115" spans="1:6" ht="24" customHeight="1">
      <c r="A115" s="58">
        <v>6000</v>
      </c>
      <c r="B115" s="35" t="s">
        <v>41</v>
      </c>
      <c r="C115" s="36">
        <f>SUM(C116:C116)</f>
        <v>274828403</v>
      </c>
      <c r="D115" s="37">
        <f>SUM(D116:D116)</f>
        <v>274828403</v>
      </c>
      <c r="E115" s="26"/>
      <c r="F115" s="24"/>
    </row>
    <row r="116" spans="1:6" ht="24" customHeight="1">
      <c r="A116" s="45">
        <v>6001</v>
      </c>
      <c r="B116" s="38" t="s">
        <v>37</v>
      </c>
      <c r="C116" s="39">
        <f>'Q2'!C119+'Q1'!C117</f>
        <v>274828403</v>
      </c>
      <c r="D116" s="41">
        <f>'Q2'!D119+'Q1'!D117</f>
        <v>274828403</v>
      </c>
      <c r="E116" s="26"/>
      <c r="F116" s="24"/>
    </row>
    <row r="117" spans="1:6" ht="24" customHeight="1">
      <c r="A117" s="58">
        <v>6100</v>
      </c>
      <c r="B117" s="35" t="s">
        <v>42</v>
      </c>
      <c r="C117" s="37">
        <f>SUM(C118:C121)</f>
        <v>150323068</v>
      </c>
      <c r="D117" s="37">
        <f>SUM(D118:D121)</f>
        <v>150323068</v>
      </c>
      <c r="E117" s="26"/>
      <c r="F117" s="24"/>
    </row>
    <row r="118" spans="1:6" ht="24" customHeight="1">
      <c r="A118" s="45">
        <v>6101</v>
      </c>
      <c r="B118" s="38" t="s">
        <v>39</v>
      </c>
      <c r="C118" s="39">
        <f>'Q2'!C121+'Q1'!C119</f>
        <v>3780000</v>
      </c>
      <c r="D118" s="41">
        <f>'Q2'!D121+'Q1'!D119</f>
        <v>3780000</v>
      </c>
      <c r="E118" s="26"/>
      <c r="F118" s="24"/>
    </row>
    <row r="119" spans="1:6" ht="24" customHeight="1">
      <c r="A119" s="45">
        <v>6112</v>
      </c>
      <c r="B119" s="38" t="s">
        <v>128</v>
      </c>
      <c r="C119" s="39">
        <f>'Q2'!C122+'Q1'!C120</f>
        <v>92372028</v>
      </c>
      <c r="D119" s="41">
        <f>'Q2'!D122+'Q1'!D120</f>
        <v>92372028</v>
      </c>
      <c r="E119" s="26"/>
      <c r="F119" s="24"/>
    </row>
    <row r="120" spans="1:6" ht="24" customHeight="1">
      <c r="A120" s="45">
        <v>6113</v>
      </c>
      <c r="B120" s="38" t="s">
        <v>139</v>
      </c>
      <c r="C120" s="39">
        <f>'Q2'!C123+'Q1'!C121</f>
        <v>840000</v>
      </c>
      <c r="D120" s="41">
        <f>'Q2'!D123+'Q1'!D121</f>
        <v>840000</v>
      </c>
      <c r="E120" s="26"/>
      <c r="F120" s="24"/>
    </row>
    <row r="121" spans="1:6" ht="24" customHeight="1">
      <c r="A121" s="45">
        <v>6115</v>
      </c>
      <c r="B121" s="38" t="s">
        <v>107</v>
      </c>
      <c r="C121" s="39">
        <f>'Q2'!C124+'Q1'!C122</f>
        <v>53331040</v>
      </c>
      <c r="D121" s="41">
        <f>'Q2'!D124+'Q1'!D122</f>
        <v>53331040</v>
      </c>
      <c r="E121" s="26"/>
      <c r="F121" s="24"/>
    </row>
    <row r="122" spans="1:6" ht="24" customHeight="1">
      <c r="A122" s="58">
        <v>6300</v>
      </c>
      <c r="B122" s="35" t="s">
        <v>46</v>
      </c>
      <c r="C122" s="37">
        <f>SUM(C123:C126)</f>
        <v>77885802</v>
      </c>
      <c r="D122" s="37">
        <f>SUM(D123:D126)</f>
        <v>77885802</v>
      </c>
      <c r="E122" s="26"/>
      <c r="F122" s="24"/>
    </row>
    <row r="123" spans="1:6" ht="24" customHeight="1">
      <c r="A123" s="45">
        <v>6301</v>
      </c>
      <c r="B123" s="38" t="s">
        <v>47</v>
      </c>
      <c r="C123" s="39">
        <f>'Q2'!C126+'Q1'!C124</f>
        <v>58089401</v>
      </c>
      <c r="D123" s="41">
        <f>'Q2'!D126+'Q1'!D124</f>
        <v>58089401</v>
      </c>
      <c r="E123" s="26"/>
      <c r="F123" s="24"/>
    </row>
    <row r="124" spans="1:6" ht="24" customHeight="1">
      <c r="A124" s="45">
        <v>6302</v>
      </c>
      <c r="B124" s="38" t="s">
        <v>48</v>
      </c>
      <c r="C124" s="39">
        <f>'Q2'!C127+'Q1'!C125</f>
        <v>9958183</v>
      </c>
      <c r="D124" s="41">
        <f>'Q2'!D127+'Q1'!D125</f>
        <v>9958183</v>
      </c>
      <c r="E124" s="26"/>
      <c r="F124" s="24"/>
    </row>
    <row r="125" spans="1:6" ht="24" customHeight="1">
      <c r="A125" s="45">
        <v>6303</v>
      </c>
      <c r="B125" s="38" t="s">
        <v>49</v>
      </c>
      <c r="C125" s="39">
        <f>'Q2'!C128+'Q1'!C126</f>
        <v>6638789</v>
      </c>
      <c r="D125" s="41">
        <f>'Q2'!D128+'Q1'!D126</f>
        <v>6638789</v>
      </c>
      <c r="E125" s="26"/>
      <c r="F125" s="24"/>
    </row>
    <row r="126" spans="1:6" ht="24" customHeight="1">
      <c r="A126" s="45">
        <v>6304</v>
      </c>
      <c r="B126" s="38" t="s">
        <v>50</v>
      </c>
      <c r="C126" s="39">
        <f>'Q2'!C129+'Q1'!C127</f>
        <v>3199429</v>
      </c>
      <c r="D126" s="41">
        <f>'Q2'!D129+'Q1'!D127</f>
        <v>3199429</v>
      </c>
      <c r="E126" s="26"/>
      <c r="F126" s="24"/>
    </row>
    <row r="127" spans="1:10" ht="28.5" customHeight="1">
      <c r="A127" s="100">
        <v>1.3</v>
      </c>
      <c r="B127" s="132" t="s">
        <v>8</v>
      </c>
      <c r="C127" s="133">
        <f>C131+C133+C137+C140+C143</f>
        <v>210822240</v>
      </c>
      <c r="D127" s="133">
        <f>D131+D133+D137+D140+D143</f>
        <v>210822240</v>
      </c>
      <c r="E127" s="106">
        <f>E128+E131+E133+E135+E137+E140+E143+E145</f>
        <v>0</v>
      </c>
      <c r="F127" s="106">
        <f>F128+F131+F133+F135+F137+F140+F143+F145</f>
        <v>0</v>
      </c>
      <c r="H127" s="29">
        <v>242621337</v>
      </c>
      <c r="I127" s="29">
        <f>H127+D127</f>
        <v>453443577</v>
      </c>
      <c r="J127" s="29">
        <f>I127-D127</f>
        <v>242621337</v>
      </c>
    </row>
    <row r="128" spans="1:6" ht="0.75" customHeight="1" hidden="1">
      <c r="A128" s="58">
        <v>6100</v>
      </c>
      <c r="B128" s="49" t="s">
        <v>41</v>
      </c>
      <c r="C128" s="54">
        <f>SUM(C129:C130)</f>
        <v>0</v>
      </c>
      <c r="D128" s="54">
        <f>SUM(D129:D130)</f>
        <v>0</v>
      </c>
      <c r="E128" s="8"/>
      <c r="F128" s="25"/>
    </row>
    <row r="129" spans="1:6" ht="24" customHeight="1" hidden="1">
      <c r="A129" s="45">
        <v>6105</v>
      </c>
      <c r="B129" s="55" t="s">
        <v>77</v>
      </c>
      <c r="C129" s="39">
        <f>'Q2'!C132+'Q1'!C130</f>
        <v>0</v>
      </c>
      <c r="D129" s="41">
        <f>'Q2'!D132+'Q1'!D130</f>
        <v>0</v>
      </c>
      <c r="E129" s="9"/>
      <c r="F129" s="25"/>
    </row>
    <row r="130" spans="1:6" ht="24" customHeight="1" hidden="1">
      <c r="A130" s="45">
        <v>6149</v>
      </c>
      <c r="B130" s="55" t="s">
        <v>124</v>
      </c>
      <c r="C130" s="39">
        <f>'Q2'!C133+'Q1'!C131</f>
        <v>0</v>
      </c>
      <c r="D130" s="41">
        <f>'Q2'!D133+'Q1'!D131</f>
        <v>0</v>
      </c>
      <c r="E130" s="4"/>
      <c r="F130" s="25"/>
    </row>
    <row r="131" spans="1:6" ht="24" customHeight="1">
      <c r="A131" s="58">
        <v>6400</v>
      </c>
      <c r="B131" s="58" t="s">
        <v>78</v>
      </c>
      <c r="C131" s="59">
        <f>SUM(C132:C132)</f>
        <v>35091240</v>
      </c>
      <c r="D131" s="59">
        <f>SUM(D132:D132)</f>
        <v>35091240</v>
      </c>
      <c r="E131" s="11"/>
      <c r="F131" s="25"/>
    </row>
    <row r="132" spans="1:6" ht="27.75" customHeight="1">
      <c r="A132" s="45">
        <v>6449</v>
      </c>
      <c r="B132" s="55" t="s">
        <v>96</v>
      </c>
      <c r="C132" s="39">
        <f>'Q2'!C135+'Q1'!C133</f>
        <v>35091240</v>
      </c>
      <c r="D132" s="57">
        <f>C132</f>
        <v>35091240</v>
      </c>
      <c r="E132" s="10"/>
      <c r="F132" s="25"/>
    </row>
    <row r="133" spans="1:6" ht="0.75" customHeight="1">
      <c r="A133" s="58">
        <v>6900</v>
      </c>
      <c r="B133" s="35" t="s">
        <v>70</v>
      </c>
      <c r="C133" s="46">
        <f>C134</f>
        <v>0</v>
      </c>
      <c r="D133" s="46">
        <f>D134</f>
        <v>0</v>
      </c>
      <c r="E133" s="4"/>
      <c r="F133" s="25"/>
    </row>
    <row r="134" spans="1:6" ht="27.75" customHeight="1" hidden="1">
      <c r="A134" s="45">
        <v>6949</v>
      </c>
      <c r="B134" s="50" t="s">
        <v>93</v>
      </c>
      <c r="C134" s="39">
        <f>'Q2'!C137+'Q1'!C135</f>
        <v>0</v>
      </c>
      <c r="D134" s="47"/>
      <c r="E134" s="4"/>
      <c r="F134" s="25"/>
    </row>
    <row r="135" spans="1:6" ht="27.75" customHeight="1" hidden="1">
      <c r="A135" s="73" t="s">
        <v>83</v>
      </c>
      <c r="B135" s="35" t="s">
        <v>84</v>
      </c>
      <c r="C135" s="46">
        <f>SUM(C136)</f>
        <v>0</v>
      </c>
      <c r="D135" s="46">
        <f>SUM(D136)</f>
        <v>0</v>
      </c>
      <c r="E135" s="4"/>
      <c r="F135" s="4"/>
    </row>
    <row r="136" spans="1:6" ht="27.75" customHeight="1" hidden="1">
      <c r="A136" s="45">
        <v>6758</v>
      </c>
      <c r="B136" s="38" t="s">
        <v>79</v>
      </c>
      <c r="C136" s="39">
        <f>'Q2'!C139+'Q1'!C137</f>
        <v>0</v>
      </c>
      <c r="D136" s="41">
        <f>'Q2'!D139+'Q1'!D137</f>
        <v>0</v>
      </c>
      <c r="E136" s="4"/>
      <c r="F136" s="4"/>
    </row>
    <row r="137" spans="1:6" ht="26.25" customHeight="1">
      <c r="A137" s="58">
        <v>7000</v>
      </c>
      <c r="B137" s="35" t="s">
        <v>80</v>
      </c>
      <c r="C137" s="46">
        <f>SUM(C138:C139)</f>
        <v>72900000</v>
      </c>
      <c r="D137" s="46">
        <f>SUM(D138:D139)</f>
        <v>72900000</v>
      </c>
      <c r="E137" s="4"/>
      <c r="F137" s="4"/>
    </row>
    <row r="138" spans="1:6" ht="27.75" customHeight="1" hidden="1">
      <c r="A138" s="45">
        <v>7004</v>
      </c>
      <c r="B138" s="38" t="s">
        <v>81</v>
      </c>
      <c r="C138" s="39">
        <f>'Q2'!C141+'Q1'!C139</f>
        <v>0</v>
      </c>
      <c r="D138" s="41">
        <f>'Q2'!D141+'Q1'!D139</f>
        <v>0</v>
      </c>
      <c r="E138" s="4"/>
      <c r="F138" s="4"/>
    </row>
    <row r="139" spans="1:6" ht="27.75" customHeight="1">
      <c r="A139" s="45">
        <v>7049</v>
      </c>
      <c r="B139" s="38" t="s">
        <v>82</v>
      </c>
      <c r="C139" s="39">
        <f>'Q2'!C142+'Q1'!C140</f>
        <v>72900000</v>
      </c>
      <c r="D139" s="41">
        <f>'Q2'!D142+'Q1'!D140</f>
        <v>72900000</v>
      </c>
      <c r="E139" s="4"/>
      <c r="F139" s="4"/>
    </row>
    <row r="140" spans="1:6" ht="27.75" customHeight="1">
      <c r="A140" s="58">
        <v>7750</v>
      </c>
      <c r="B140" s="35" t="s">
        <v>69</v>
      </c>
      <c r="C140" s="46">
        <f>SUM(C141:C142)</f>
        <v>102831000</v>
      </c>
      <c r="D140" s="46">
        <f>SUM(D141:D142)</f>
        <v>102831000</v>
      </c>
      <c r="E140" s="7"/>
      <c r="F140" s="4"/>
    </row>
    <row r="141" spans="1:6" ht="27.75" customHeight="1">
      <c r="A141" s="45">
        <v>7753</v>
      </c>
      <c r="B141" s="90" t="s">
        <v>125</v>
      </c>
      <c r="C141" s="39">
        <v>7631000</v>
      </c>
      <c r="D141" s="39">
        <v>7631000</v>
      </c>
      <c r="E141" s="4"/>
      <c r="F141" s="4"/>
    </row>
    <row r="142" spans="1:6" ht="27" customHeight="1">
      <c r="A142" s="45">
        <v>7799</v>
      </c>
      <c r="B142" s="38" t="s">
        <v>97</v>
      </c>
      <c r="C142" s="39">
        <f>'Q2'!C145+'Q1'!C144</f>
        <v>95200000</v>
      </c>
      <c r="D142" s="39">
        <f>'Q2'!D145+'Q1'!D144</f>
        <v>95200000</v>
      </c>
      <c r="E142" s="4"/>
      <c r="F142" s="4"/>
    </row>
    <row r="143" spans="1:6" ht="29.25" customHeight="1" hidden="1">
      <c r="A143" s="58">
        <v>9000</v>
      </c>
      <c r="B143" s="49" t="s">
        <v>75</v>
      </c>
      <c r="C143" s="60">
        <f>C144</f>
        <v>0</v>
      </c>
      <c r="D143" s="60">
        <f>D144</f>
        <v>0</v>
      </c>
      <c r="E143" s="13">
        <f>D143</f>
        <v>0</v>
      </c>
      <c r="F143" s="4"/>
    </row>
    <row r="144" spans="1:6" ht="29.25" customHeight="1" hidden="1">
      <c r="A144" s="45">
        <v>9049</v>
      </c>
      <c r="B144" s="51" t="s">
        <v>69</v>
      </c>
      <c r="C144" s="39">
        <f>'Q2'!C147+'Q1'!C146</f>
        <v>0</v>
      </c>
      <c r="D144" s="47"/>
      <c r="E144" s="12">
        <f>D144</f>
        <v>0</v>
      </c>
      <c r="F144" s="4"/>
    </row>
    <row r="145" spans="1:6" ht="29.25" customHeight="1" hidden="1">
      <c r="A145" s="72">
        <v>9050</v>
      </c>
      <c r="B145" s="61" t="s">
        <v>76</v>
      </c>
      <c r="C145" s="46"/>
      <c r="D145" s="46"/>
      <c r="E145" s="12">
        <f>D145</f>
        <v>0</v>
      </c>
      <c r="F145" s="4"/>
    </row>
    <row r="146" spans="1:6" ht="29.25" customHeight="1" hidden="1">
      <c r="A146" s="45">
        <v>9062</v>
      </c>
      <c r="B146" s="38" t="s">
        <v>110</v>
      </c>
      <c r="C146" s="39">
        <f>'Q2'!C149+'Q1'!C148</f>
        <v>0</v>
      </c>
      <c r="D146" s="47"/>
      <c r="E146" s="12">
        <f>D146</f>
        <v>0</v>
      </c>
      <c r="F146" s="4"/>
    </row>
    <row r="147" spans="4:5" ht="29.25" customHeight="1">
      <c r="D147" s="163" t="s">
        <v>153</v>
      </c>
      <c r="E147" s="163"/>
    </row>
    <row r="148" spans="2:5" ht="23.25" customHeight="1">
      <c r="B148" s="64"/>
      <c r="C148" s="112"/>
      <c r="D148" s="164" t="s">
        <v>26</v>
      </c>
      <c r="E148" s="164"/>
    </row>
    <row r="149" spans="2:5" ht="12.75" customHeight="1">
      <c r="B149" s="66"/>
      <c r="C149" s="112"/>
      <c r="D149" s="164" t="s">
        <v>192</v>
      </c>
      <c r="E149" s="164"/>
    </row>
    <row r="150" spans="2:5" ht="42.75" customHeight="1">
      <c r="B150" s="66"/>
      <c r="C150" s="112"/>
      <c r="D150" s="113"/>
      <c r="E150" s="65"/>
    </row>
    <row r="151" spans="1:14" s="67" customFormat="1" ht="17.25" customHeight="1">
      <c r="A151" s="62"/>
      <c r="B151" s="64"/>
      <c r="C151" s="114"/>
      <c r="D151" s="169" t="s">
        <v>145</v>
      </c>
      <c r="E151" s="169"/>
      <c r="G151" s="68"/>
      <c r="H151" s="68"/>
      <c r="I151" s="68"/>
      <c r="J151" s="68"/>
      <c r="K151" s="68"/>
      <c r="L151" s="68"/>
      <c r="M151" s="68"/>
      <c r="N151" s="68"/>
    </row>
    <row r="152" spans="2:5" ht="17.25" customHeight="1">
      <c r="B152" s="66"/>
      <c r="C152" s="112"/>
      <c r="D152" s="112"/>
      <c r="E152" s="66"/>
    </row>
    <row r="153" spans="2:5" ht="17.25" customHeight="1">
      <c r="B153" s="15"/>
      <c r="D153" s="165"/>
      <c r="E153" s="165"/>
    </row>
  </sheetData>
  <sheetProtection/>
  <mergeCells count="18">
    <mergeCell ref="D149:E149"/>
    <mergeCell ref="D147:E147"/>
    <mergeCell ref="D148:E148"/>
    <mergeCell ref="D151:E151"/>
    <mergeCell ref="D153:E153"/>
    <mergeCell ref="A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5:F5"/>
    <mergeCell ref="A6:F6"/>
  </mergeCells>
  <printOptions/>
  <pageMargins left="0.5905511811023623" right="0.2755905511811024" top="0.4330708661417323" bottom="0.3937007874015748" header="0.31496062992125984" footer="0.31496062992125984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A5" sqref="A5:F5"/>
    </sheetView>
  </sheetViews>
  <sheetFormatPr defaultColWidth="9.00390625" defaultRowHeight="17.25" customHeight="1"/>
  <cols>
    <col min="1" max="1" width="6.625" style="63" customWidth="1"/>
    <col min="2" max="2" width="35.875" style="1" customWidth="1"/>
    <col min="3" max="3" width="15.875" style="98" customWidth="1"/>
    <col min="4" max="4" width="16.00390625" style="98" customWidth="1"/>
    <col min="5" max="5" width="7.625" style="2" customWidth="1"/>
    <col min="6" max="6" width="9.625" style="2" customWidth="1"/>
    <col min="7" max="7" width="11.125" style="29" bestFit="1" customWidth="1"/>
    <col min="8" max="8" width="21.375" style="29" customWidth="1"/>
    <col min="9" max="9" width="13.00390625" style="29" customWidth="1"/>
    <col min="10" max="10" width="13.50390625" style="29" customWidth="1"/>
    <col min="11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158</v>
      </c>
      <c r="B4" s="157"/>
      <c r="C4" s="157"/>
      <c r="D4" s="157"/>
      <c r="E4" s="157"/>
      <c r="F4" s="157"/>
    </row>
    <row r="5" spans="1:6" ht="17.25" customHeight="1">
      <c r="A5" s="158" t="s">
        <v>196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6" t="s">
        <v>103</v>
      </c>
      <c r="D8" s="166" t="s">
        <v>104</v>
      </c>
      <c r="E8" s="167" t="s">
        <v>105</v>
      </c>
      <c r="F8" s="154" t="s">
        <v>106</v>
      </c>
    </row>
    <row r="9" spans="1:6" ht="42" customHeight="1">
      <c r="A9" s="166"/>
      <c r="B9" s="166"/>
      <c r="C9" s="166"/>
      <c r="D9" s="166"/>
      <c r="E9" s="168"/>
      <c r="F9" s="154"/>
    </row>
    <row r="10" spans="1:6" ht="21.75" customHeight="1">
      <c r="A10" s="28" t="s">
        <v>1</v>
      </c>
      <c r="B10" s="32" t="s">
        <v>27</v>
      </c>
      <c r="C10" s="78"/>
      <c r="D10" s="78"/>
      <c r="E10" s="5"/>
      <c r="F10" s="5"/>
    </row>
    <row r="11" spans="1:6" ht="17.25" customHeight="1" hidden="1">
      <c r="A11" s="28" t="s">
        <v>0</v>
      </c>
      <c r="B11" s="32" t="s">
        <v>28</v>
      </c>
      <c r="C11" s="78"/>
      <c r="D11" s="78"/>
      <c r="E11" s="5"/>
      <c r="F11" s="5"/>
    </row>
    <row r="12" spans="1:6" ht="17.25" customHeight="1" hidden="1">
      <c r="A12" s="28">
        <v>1</v>
      </c>
      <c r="B12" s="32" t="s">
        <v>10</v>
      </c>
      <c r="C12" s="78"/>
      <c r="D12" s="78"/>
      <c r="E12" s="5"/>
      <c r="F12" s="5"/>
    </row>
    <row r="13" spans="1:6" ht="17.25" customHeight="1" hidden="1">
      <c r="A13" s="28">
        <v>1.1</v>
      </c>
      <c r="B13" s="32" t="s">
        <v>11</v>
      </c>
      <c r="C13" s="78"/>
      <c r="D13" s="78"/>
      <c r="E13" s="5"/>
      <c r="F13" s="5"/>
    </row>
    <row r="14" spans="1:6" ht="17.25" customHeight="1" hidden="1">
      <c r="A14" s="28">
        <v>1</v>
      </c>
      <c r="B14" s="32" t="s">
        <v>12</v>
      </c>
      <c r="C14" s="78"/>
      <c r="D14" s="78"/>
      <c r="E14" s="5"/>
      <c r="F14" s="5"/>
    </row>
    <row r="15" spans="1:6" ht="17.25" customHeight="1" hidden="1">
      <c r="A15" s="28"/>
      <c r="B15" s="32" t="s">
        <v>13</v>
      </c>
      <c r="C15" s="78"/>
      <c r="D15" s="78"/>
      <c r="E15" s="5"/>
      <c r="F15" s="5"/>
    </row>
    <row r="16" spans="1:6" ht="17.25" customHeight="1" hidden="1">
      <c r="A16" s="28"/>
      <c r="B16" s="32" t="s">
        <v>29</v>
      </c>
      <c r="C16" s="78"/>
      <c r="D16" s="78"/>
      <c r="E16" s="5"/>
      <c r="F16" s="5"/>
    </row>
    <row r="17" spans="1:6" ht="17.25" customHeight="1" hidden="1">
      <c r="A17" s="28">
        <v>1.2</v>
      </c>
      <c r="B17" s="32" t="s">
        <v>14</v>
      </c>
      <c r="C17" s="78"/>
      <c r="D17" s="78"/>
      <c r="E17" s="5"/>
      <c r="F17" s="5"/>
    </row>
    <row r="18" spans="1:6" ht="17.25" customHeight="1" hidden="1">
      <c r="A18" s="28"/>
      <c r="B18" s="32" t="s">
        <v>15</v>
      </c>
      <c r="C18" s="78"/>
      <c r="D18" s="78"/>
      <c r="E18" s="5"/>
      <c r="F18" s="5"/>
    </row>
    <row r="19" spans="1:6" ht="17.25" customHeight="1" hidden="1">
      <c r="A19" s="28"/>
      <c r="B19" s="32" t="s">
        <v>16</v>
      </c>
      <c r="C19" s="78"/>
      <c r="D19" s="78"/>
      <c r="E19" s="5"/>
      <c r="F19" s="5"/>
    </row>
    <row r="20" spans="1:6" ht="17.25" customHeight="1" hidden="1">
      <c r="A20" s="28"/>
      <c r="B20" s="32" t="s">
        <v>29</v>
      </c>
      <c r="C20" s="78"/>
      <c r="D20" s="78"/>
      <c r="E20" s="5"/>
      <c r="F20" s="5"/>
    </row>
    <row r="21" spans="1:6" ht="17.25" customHeight="1" hidden="1">
      <c r="A21" s="28">
        <v>2</v>
      </c>
      <c r="B21" s="32" t="s">
        <v>30</v>
      </c>
      <c r="C21" s="78"/>
      <c r="D21" s="78"/>
      <c r="E21" s="5"/>
      <c r="F21" s="5"/>
    </row>
    <row r="22" spans="1:6" ht="17.25" customHeight="1" hidden="1">
      <c r="A22" s="28">
        <v>3</v>
      </c>
      <c r="B22" s="32" t="s">
        <v>31</v>
      </c>
      <c r="C22" s="78"/>
      <c r="D22" s="78"/>
      <c r="E22" s="5"/>
      <c r="F22" s="5"/>
    </row>
    <row r="23" spans="1:6" ht="17.25" customHeight="1" hidden="1">
      <c r="A23" s="28" t="s">
        <v>3</v>
      </c>
      <c r="B23" s="32" t="s">
        <v>32</v>
      </c>
      <c r="C23" s="78"/>
      <c r="D23" s="78"/>
      <c r="E23" s="5"/>
      <c r="F23" s="5"/>
    </row>
    <row r="24" spans="1:6" ht="17.25" customHeight="1" hidden="1">
      <c r="A24" s="28">
        <v>1</v>
      </c>
      <c r="B24" s="32" t="s">
        <v>17</v>
      </c>
      <c r="C24" s="78"/>
      <c r="D24" s="78"/>
      <c r="E24" s="5"/>
      <c r="F24" s="5"/>
    </row>
    <row r="25" spans="1:6" ht="17.25" customHeight="1" hidden="1">
      <c r="A25" s="28">
        <v>1.1</v>
      </c>
      <c r="B25" s="32" t="s">
        <v>18</v>
      </c>
      <c r="C25" s="78"/>
      <c r="D25" s="78"/>
      <c r="E25" s="5"/>
      <c r="F25" s="5"/>
    </row>
    <row r="26" spans="1:6" ht="17.25" customHeight="1" hidden="1">
      <c r="A26" s="28" t="s">
        <v>19</v>
      </c>
      <c r="B26" s="32" t="s">
        <v>20</v>
      </c>
      <c r="C26" s="78"/>
      <c r="D26" s="78"/>
      <c r="E26" s="5"/>
      <c r="F26" s="5"/>
    </row>
    <row r="27" spans="1:6" ht="17.25" customHeight="1" hidden="1">
      <c r="A27" s="28" t="s">
        <v>21</v>
      </c>
      <c r="B27" s="32" t="s">
        <v>9</v>
      </c>
      <c r="C27" s="78"/>
      <c r="D27" s="78"/>
      <c r="E27" s="5"/>
      <c r="F27" s="5"/>
    </row>
    <row r="28" spans="1:6" ht="17.25" customHeight="1" hidden="1">
      <c r="A28" s="28">
        <v>1.2</v>
      </c>
      <c r="B28" s="32" t="s">
        <v>7</v>
      </c>
      <c r="C28" s="78"/>
      <c r="D28" s="78"/>
      <c r="E28" s="5"/>
      <c r="F28" s="5"/>
    </row>
    <row r="29" spans="1:6" ht="17.25" customHeight="1" hidden="1">
      <c r="A29" s="28" t="s">
        <v>19</v>
      </c>
      <c r="B29" s="32" t="s">
        <v>22</v>
      </c>
      <c r="C29" s="78"/>
      <c r="D29" s="78"/>
      <c r="E29" s="5"/>
      <c r="F29" s="5"/>
    </row>
    <row r="30" spans="1:6" ht="17.25" customHeight="1" hidden="1">
      <c r="A30" s="28" t="s">
        <v>21</v>
      </c>
      <c r="B30" s="32" t="s">
        <v>8</v>
      </c>
      <c r="C30" s="78"/>
      <c r="D30" s="78"/>
      <c r="E30" s="5"/>
      <c r="F30" s="5"/>
    </row>
    <row r="31" spans="1:6" ht="17.25" customHeight="1" hidden="1">
      <c r="A31" s="28">
        <v>2</v>
      </c>
      <c r="B31" s="32" t="s">
        <v>33</v>
      </c>
      <c r="C31" s="78"/>
      <c r="D31" s="78"/>
      <c r="E31" s="5"/>
      <c r="F31" s="5"/>
    </row>
    <row r="32" spans="1:6" ht="17.25" customHeight="1" hidden="1">
      <c r="A32" s="28">
        <v>3</v>
      </c>
      <c r="B32" s="32" t="s">
        <v>34</v>
      </c>
      <c r="C32" s="78"/>
      <c r="D32" s="78"/>
      <c r="E32" s="5"/>
      <c r="F32" s="5"/>
    </row>
    <row r="33" spans="1:6" ht="17.25" customHeight="1" hidden="1">
      <c r="A33" s="28" t="s">
        <v>35</v>
      </c>
      <c r="B33" s="32" t="s">
        <v>36</v>
      </c>
      <c r="C33" s="78"/>
      <c r="D33" s="78"/>
      <c r="E33" s="5"/>
      <c r="F33" s="5"/>
    </row>
    <row r="34" spans="1:6" ht="17.25" customHeight="1" hidden="1">
      <c r="A34" s="28">
        <v>1</v>
      </c>
      <c r="B34" s="32" t="s">
        <v>23</v>
      </c>
      <c r="C34" s="78"/>
      <c r="D34" s="78"/>
      <c r="E34" s="5"/>
      <c r="F34" s="5"/>
    </row>
    <row r="35" spans="1:6" ht="17.25" customHeight="1" hidden="1">
      <c r="A35" s="28">
        <v>1.1</v>
      </c>
      <c r="B35" s="32" t="s">
        <v>11</v>
      </c>
      <c r="C35" s="78"/>
      <c r="D35" s="78"/>
      <c r="E35" s="5"/>
      <c r="F35" s="5"/>
    </row>
    <row r="36" spans="1:6" ht="17.25" customHeight="1" hidden="1">
      <c r="A36" s="28"/>
      <c r="B36" s="32" t="s">
        <v>12</v>
      </c>
      <c r="C36" s="78"/>
      <c r="D36" s="78"/>
      <c r="E36" s="5"/>
      <c r="F36" s="5"/>
    </row>
    <row r="37" spans="1:6" ht="17.25" customHeight="1" hidden="1">
      <c r="A37" s="28"/>
      <c r="B37" s="32" t="s">
        <v>13</v>
      </c>
      <c r="C37" s="78"/>
      <c r="D37" s="78"/>
      <c r="E37" s="5"/>
      <c r="F37" s="5"/>
    </row>
    <row r="38" spans="1:6" ht="17.25" customHeight="1" hidden="1">
      <c r="A38" s="28"/>
      <c r="B38" s="32" t="s">
        <v>24</v>
      </c>
      <c r="C38" s="78"/>
      <c r="D38" s="78"/>
      <c r="E38" s="5"/>
      <c r="F38" s="5"/>
    </row>
    <row r="39" spans="1:6" ht="17.25" customHeight="1" hidden="1">
      <c r="A39" s="28">
        <v>1.2</v>
      </c>
      <c r="B39" s="32" t="s">
        <v>14</v>
      </c>
      <c r="C39" s="78"/>
      <c r="D39" s="78"/>
      <c r="E39" s="5"/>
      <c r="F39" s="5"/>
    </row>
    <row r="40" spans="1:6" ht="17.25" customHeight="1" hidden="1">
      <c r="A40" s="28"/>
      <c r="B40" s="32" t="s">
        <v>15</v>
      </c>
      <c r="C40" s="78"/>
      <c r="D40" s="78"/>
      <c r="E40" s="5"/>
      <c r="F40" s="5"/>
    </row>
    <row r="41" spans="1:6" ht="17.25" customHeight="1" hidden="1">
      <c r="A41" s="28"/>
      <c r="B41" s="32" t="s">
        <v>16</v>
      </c>
      <c r="C41" s="78"/>
      <c r="D41" s="78"/>
      <c r="E41" s="5"/>
      <c r="F41" s="5"/>
    </row>
    <row r="42" spans="1:6" ht="17.25" customHeight="1" hidden="1">
      <c r="A42" s="28"/>
      <c r="B42" s="32" t="s">
        <v>24</v>
      </c>
      <c r="C42" s="78"/>
      <c r="D42" s="78"/>
      <c r="E42" s="5"/>
      <c r="F42" s="5"/>
    </row>
    <row r="43" spans="1:6" ht="17.25" customHeight="1" hidden="1">
      <c r="A43" s="28">
        <v>2</v>
      </c>
      <c r="B43" s="32" t="s">
        <v>33</v>
      </c>
      <c r="C43" s="78"/>
      <c r="D43" s="78"/>
      <c r="E43" s="5"/>
      <c r="F43" s="5"/>
    </row>
    <row r="44" spans="1:6" ht="17.25" customHeight="1" hidden="1">
      <c r="A44" s="28">
        <v>3</v>
      </c>
      <c r="B44" s="32" t="s">
        <v>34</v>
      </c>
      <c r="C44" s="78"/>
      <c r="D44" s="78"/>
      <c r="E44" s="5"/>
      <c r="F44" s="5"/>
    </row>
    <row r="45" spans="1:8" ht="34.5" customHeight="1">
      <c r="A45" s="28" t="s">
        <v>2</v>
      </c>
      <c r="B45" s="32" t="s">
        <v>6</v>
      </c>
      <c r="C45" s="69">
        <f>C46+C117+C131</f>
        <v>2161937455</v>
      </c>
      <c r="D45" s="69">
        <f>D46+D117+D131</f>
        <v>2161937455</v>
      </c>
      <c r="E45" s="16"/>
      <c r="F45" s="16">
        <f>F46+F117+F131</f>
        <v>0</v>
      </c>
      <c r="H45" s="29">
        <v>1922316118</v>
      </c>
    </row>
    <row r="46" spans="1:6" ht="27" customHeight="1">
      <c r="A46" s="100">
        <v>1.1</v>
      </c>
      <c r="B46" s="101" t="s">
        <v>154</v>
      </c>
      <c r="C46" s="126">
        <f>C47+C49+C51+C56+C62+C67+C69+C71+C74+C78+C84+C87+C94+C97+C104+C106+C111+C113</f>
        <v>1312039332</v>
      </c>
      <c r="D46" s="126">
        <f>D47+D49+D51+D56+D62+D67+D69+D71+D74+D78+D84+D87+D94+D97+D104+D106+D111+D113</f>
        <v>1312039332</v>
      </c>
      <c r="E46" s="102"/>
      <c r="F46" s="127"/>
    </row>
    <row r="47" spans="1:10" ht="24" customHeight="1">
      <c r="A47" s="58">
        <v>6000</v>
      </c>
      <c r="B47" s="35" t="s">
        <v>41</v>
      </c>
      <c r="C47" s="94">
        <f>SUM(C48:C48)</f>
        <v>613651500</v>
      </c>
      <c r="D47" s="94">
        <f>SUM(D48:D48)</f>
        <v>613651500</v>
      </c>
      <c r="E47" s="5"/>
      <c r="F47" s="5"/>
      <c r="H47" s="29">
        <v>242621337</v>
      </c>
      <c r="J47" s="29">
        <f>H47-I47</f>
        <v>242621337</v>
      </c>
    </row>
    <row r="48" spans="1:10" ht="24" customHeight="1">
      <c r="A48" s="45">
        <v>6001</v>
      </c>
      <c r="B48" s="38" t="s">
        <v>37</v>
      </c>
      <c r="C48" s="79">
        <v>613651500</v>
      </c>
      <c r="D48" s="79">
        <v>613651500</v>
      </c>
      <c r="E48" s="5"/>
      <c r="F48" s="5"/>
      <c r="J48" s="29">
        <v>6000000</v>
      </c>
    </row>
    <row r="49" spans="1:9" ht="36" customHeight="1">
      <c r="A49" s="58">
        <v>6050</v>
      </c>
      <c r="B49" s="74" t="s">
        <v>111</v>
      </c>
      <c r="C49" s="79">
        <f>C50</f>
        <v>81880500</v>
      </c>
      <c r="D49" s="79">
        <f>D50</f>
        <v>81880500</v>
      </c>
      <c r="E49" s="5"/>
      <c r="F49" s="5"/>
      <c r="H49" s="29">
        <f>H45+H47</f>
        <v>2164937455</v>
      </c>
      <c r="I49" s="29">
        <f>H49-C45</f>
        <v>3000000</v>
      </c>
    </row>
    <row r="50" spans="1:8" ht="36" customHeight="1">
      <c r="A50" s="45">
        <v>6051</v>
      </c>
      <c r="B50" s="50" t="s">
        <v>111</v>
      </c>
      <c r="C50" s="79">
        <v>81880500</v>
      </c>
      <c r="D50" s="79">
        <v>81880500</v>
      </c>
      <c r="E50" s="5"/>
      <c r="F50" s="5"/>
      <c r="H50" s="29">
        <f>H49-C45</f>
        <v>3000000</v>
      </c>
    </row>
    <row r="51" spans="1:6" ht="24" customHeight="1">
      <c r="A51" s="58">
        <v>6100</v>
      </c>
      <c r="B51" s="35" t="s">
        <v>42</v>
      </c>
      <c r="C51" s="97">
        <f>SUM(C52:C55)</f>
        <v>333912915</v>
      </c>
      <c r="D51" s="97">
        <f>SUM(D52:D55)</f>
        <v>333912915</v>
      </c>
      <c r="E51" s="5"/>
      <c r="F51" s="5"/>
    </row>
    <row r="52" spans="1:8" ht="24" customHeight="1">
      <c r="A52" s="45">
        <v>6101</v>
      </c>
      <c r="B52" s="38" t="s">
        <v>39</v>
      </c>
      <c r="C52" s="96">
        <v>8167500</v>
      </c>
      <c r="D52" s="96">
        <v>8167500</v>
      </c>
      <c r="E52" s="5"/>
      <c r="F52" s="5"/>
      <c r="H52" s="29">
        <f>H45+H47</f>
        <v>2164937455</v>
      </c>
    </row>
    <row r="53" spans="1:8" ht="24" customHeight="1">
      <c r="A53" s="45">
        <v>6112</v>
      </c>
      <c r="B53" s="38" t="s">
        <v>128</v>
      </c>
      <c r="C53" s="96">
        <v>204389511</v>
      </c>
      <c r="D53" s="96">
        <v>204389511</v>
      </c>
      <c r="E53" s="5"/>
      <c r="F53" s="5"/>
      <c r="H53" s="29">
        <f>H52-C45</f>
        <v>3000000</v>
      </c>
    </row>
    <row r="54" spans="1:6" ht="24" customHeight="1">
      <c r="A54" s="45">
        <v>6113</v>
      </c>
      <c r="B54" s="38" t="s">
        <v>139</v>
      </c>
      <c r="C54" s="96">
        <v>1815000</v>
      </c>
      <c r="D54" s="96">
        <v>1815000</v>
      </c>
      <c r="E54" s="5"/>
      <c r="F54" s="5"/>
    </row>
    <row r="55" spans="1:6" ht="23.25" customHeight="1">
      <c r="A55" s="45">
        <v>6115</v>
      </c>
      <c r="B55" s="38" t="s">
        <v>95</v>
      </c>
      <c r="C55" s="96">
        <v>119540904</v>
      </c>
      <c r="D55" s="96">
        <v>119540904</v>
      </c>
      <c r="E55" s="5"/>
      <c r="F55" s="5"/>
    </row>
    <row r="56" spans="1:6" ht="23.25" customHeight="1">
      <c r="A56" s="58">
        <v>6200</v>
      </c>
      <c r="B56" s="35"/>
      <c r="C56" s="97">
        <f>C57</f>
        <v>33078000</v>
      </c>
      <c r="D56" s="137">
        <f>D57</f>
        <v>33078000</v>
      </c>
      <c r="E56" s="23"/>
      <c r="F56" s="23"/>
    </row>
    <row r="57" spans="1:6" ht="23.25" customHeight="1">
      <c r="A57" s="45">
        <v>6201</v>
      </c>
      <c r="B57" s="38"/>
      <c r="C57" s="96">
        <v>33078000</v>
      </c>
      <c r="D57" s="96">
        <v>33078000</v>
      </c>
      <c r="E57" s="5"/>
      <c r="F57" s="5"/>
    </row>
    <row r="58" spans="1:6" ht="23.25" customHeight="1">
      <c r="A58" s="58">
        <v>6250</v>
      </c>
      <c r="B58" s="35" t="s">
        <v>43</v>
      </c>
      <c r="C58" s="97">
        <f>SUM(C59:C61)</f>
        <v>0</v>
      </c>
      <c r="D58" s="97">
        <f>SUM(D59:D61)</f>
        <v>0</v>
      </c>
      <c r="E58" s="5"/>
      <c r="F58" s="5"/>
    </row>
    <row r="59" spans="1:6" ht="23.25" customHeight="1">
      <c r="A59" s="70">
        <v>6253</v>
      </c>
      <c r="B59" s="42" t="s">
        <v>44</v>
      </c>
      <c r="C59" s="96">
        <v>0</v>
      </c>
      <c r="D59" s="96">
        <v>0</v>
      </c>
      <c r="E59" s="5"/>
      <c r="F59" s="5"/>
    </row>
    <row r="60" spans="1:6" ht="23.25" customHeight="1">
      <c r="A60" s="45">
        <v>6257</v>
      </c>
      <c r="B60" s="38" t="s">
        <v>45</v>
      </c>
      <c r="C60" s="96"/>
      <c r="D60" s="96"/>
      <c r="E60" s="5"/>
      <c r="F60" s="5"/>
    </row>
    <row r="61" spans="1:6" ht="23.25" customHeight="1">
      <c r="A61" s="71">
        <v>6256</v>
      </c>
      <c r="B61" s="38" t="s">
        <v>86</v>
      </c>
      <c r="C61" s="96">
        <v>0</v>
      </c>
      <c r="D61" s="96">
        <v>0</v>
      </c>
      <c r="E61" s="5"/>
      <c r="F61" s="5"/>
    </row>
    <row r="62" spans="1:6" ht="23.25" customHeight="1">
      <c r="A62" s="58">
        <v>6300</v>
      </c>
      <c r="B62" s="35" t="s">
        <v>46</v>
      </c>
      <c r="C62" s="97">
        <f>SUM(C63:C66)</f>
        <v>175761050</v>
      </c>
      <c r="D62" s="97">
        <f>SUM(D63:D66)</f>
        <v>175761050</v>
      </c>
      <c r="E62" s="5"/>
      <c r="F62" s="5"/>
    </row>
    <row r="63" spans="1:6" ht="23.25" customHeight="1">
      <c r="A63" s="45">
        <v>6301</v>
      </c>
      <c r="B63" s="38" t="s">
        <v>47</v>
      </c>
      <c r="C63" s="96">
        <v>130737984</v>
      </c>
      <c r="D63" s="96">
        <v>130737984</v>
      </c>
      <c r="E63" s="5"/>
      <c r="F63" s="5"/>
    </row>
    <row r="64" spans="1:6" ht="24" customHeight="1">
      <c r="A64" s="45">
        <v>6302</v>
      </c>
      <c r="B64" s="38" t="s">
        <v>48</v>
      </c>
      <c r="C64" s="96">
        <v>22240797</v>
      </c>
      <c r="D64" s="96">
        <v>22240797</v>
      </c>
      <c r="E64" s="5"/>
      <c r="F64" s="5"/>
    </row>
    <row r="65" spans="1:6" ht="24" customHeight="1">
      <c r="A65" s="45">
        <v>6303</v>
      </c>
      <c r="B65" s="38" t="s">
        <v>49</v>
      </c>
      <c r="C65" s="96">
        <v>14818472</v>
      </c>
      <c r="D65" s="96">
        <v>14818472</v>
      </c>
      <c r="E65" s="5"/>
      <c r="F65" s="5"/>
    </row>
    <row r="66" spans="1:6" ht="24" customHeight="1">
      <c r="A66" s="45">
        <v>6304</v>
      </c>
      <c r="B66" s="38" t="s">
        <v>50</v>
      </c>
      <c r="C66" s="96">
        <v>7963797</v>
      </c>
      <c r="D66" s="96">
        <v>7963797</v>
      </c>
      <c r="E66" s="5"/>
      <c r="F66" s="5"/>
    </row>
    <row r="67" spans="1:6" ht="24" customHeight="1">
      <c r="A67" s="58">
        <v>6250</v>
      </c>
      <c r="B67" s="35" t="s">
        <v>112</v>
      </c>
      <c r="C67" s="96">
        <f>C68</f>
        <v>0</v>
      </c>
      <c r="D67" s="96">
        <f>D68</f>
        <v>0</v>
      </c>
      <c r="E67" s="5"/>
      <c r="F67" s="5"/>
    </row>
    <row r="68" spans="1:6" ht="24" customHeight="1">
      <c r="A68" s="45">
        <v>6299</v>
      </c>
      <c r="B68" s="38" t="s">
        <v>113</v>
      </c>
      <c r="C68" s="96"/>
      <c r="D68" s="96">
        <f>C68</f>
        <v>0</v>
      </c>
      <c r="E68" s="5"/>
      <c r="F68" s="5"/>
    </row>
    <row r="69" spans="1:6" ht="31.5" customHeight="1">
      <c r="A69" s="72">
        <v>6400</v>
      </c>
      <c r="B69" s="43" t="s">
        <v>78</v>
      </c>
      <c r="C69" s="95">
        <f>C70</f>
        <v>0</v>
      </c>
      <c r="D69" s="95">
        <f>D70</f>
        <v>0</v>
      </c>
      <c r="E69" s="5"/>
      <c r="F69" s="5"/>
    </row>
    <row r="70" spans="1:6" ht="33.75" customHeight="1">
      <c r="A70" s="45">
        <v>6404</v>
      </c>
      <c r="B70" s="50" t="s">
        <v>114</v>
      </c>
      <c r="C70" s="96"/>
      <c r="D70" s="96"/>
      <c r="E70" s="5"/>
      <c r="F70" s="5"/>
    </row>
    <row r="71" spans="1:6" ht="24" customHeight="1">
      <c r="A71" s="58">
        <v>6500</v>
      </c>
      <c r="B71" s="35" t="s">
        <v>51</v>
      </c>
      <c r="C71" s="80">
        <f>SUM(C72:C73)</f>
        <v>4032567</v>
      </c>
      <c r="D71" s="80">
        <f>SUM(D72:D73)</f>
        <v>4032567</v>
      </c>
      <c r="E71" s="7">
        <f>SUM(E72:E73)</f>
        <v>0</v>
      </c>
      <c r="F71" s="5"/>
    </row>
    <row r="72" spans="1:6" ht="24" customHeight="1">
      <c r="A72" s="45">
        <v>6501</v>
      </c>
      <c r="B72" s="38" t="s">
        <v>52</v>
      </c>
      <c r="C72" s="83">
        <v>4032567</v>
      </c>
      <c r="D72" s="83">
        <v>4032567</v>
      </c>
      <c r="E72" s="6"/>
      <c r="F72" s="5"/>
    </row>
    <row r="73" spans="1:6" ht="24" customHeight="1">
      <c r="A73" s="45">
        <v>6504</v>
      </c>
      <c r="B73" s="38" t="s">
        <v>53</v>
      </c>
      <c r="C73" s="83"/>
      <c r="D73" s="83">
        <f>C73</f>
        <v>0</v>
      </c>
      <c r="E73" s="5"/>
      <c r="F73" s="5"/>
    </row>
    <row r="74" spans="1:6" ht="24" customHeight="1">
      <c r="A74" s="58">
        <v>6550</v>
      </c>
      <c r="B74" s="35" t="s">
        <v>54</v>
      </c>
      <c r="C74" s="80">
        <f>SUM(C75:C77)</f>
        <v>14739500</v>
      </c>
      <c r="D74" s="80">
        <f>SUM(D75:D77)</f>
        <v>14739500</v>
      </c>
      <c r="E74" s="7">
        <f>SUM(E75:E77)</f>
        <v>0</v>
      </c>
      <c r="F74" s="5"/>
    </row>
    <row r="75" spans="1:6" ht="24" customHeight="1">
      <c r="A75" s="45">
        <v>6551</v>
      </c>
      <c r="B75" s="38" t="s">
        <v>55</v>
      </c>
      <c r="C75" s="83">
        <v>1710000</v>
      </c>
      <c r="D75" s="83">
        <v>1710000</v>
      </c>
      <c r="E75" s="14"/>
      <c r="F75" s="5"/>
    </row>
    <row r="76" spans="1:6" ht="24" customHeight="1">
      <c r="A76" s="45">
        <v>6552</v>
      </c>
      <c r="B76" s="38" t="s">
        <v>56</v>
      </c>
      <c r="C76" s="83"/>
      <c r="D76" s="83"/>
      <c r="E76" s="14"/>
      <c r="F76" s="5"/>
    </row>
    <row r="77" spans="1:6" ht="24" customHeight="1">
      <c r="A77" s="45">
        <v>6559</v>
      </c>
      <c r="B77" s="38" t="s">
        <v>87</v>
      </c>
      <c r="C77" s="83">
        <v>13029500</v>
      </c>
      <c r="D77" s="83">
        <v>13029500</v>
      </c>
      <c r="E77" s="14"/>
      <c r="F77" s="5"/>
    </row>
    <row r="78" spans="1:6" ht="24" customHeight="1">
      <c r="A78" s="58">
        <v>6600</v>
      </c>
      <c r="B78" s="35" t="s">
        <v>57</v>
      </c>
      <c r="C78" s="80">
        <f>SUM(C79:C82)</f>
        <v>3342000</v>
      </c>
      <c r="D78" s="80">
        <f>SUM(D79:D82)</f>
        <v>3342000</v>
      </c>
      <c r="E78" s="7">
        <f>SUM(E79:E82)</f>
        <v>0</v>
      </c>
      <c r="F78" s="5"/>
    </row>
    <row r="79" spans="1:6" ht="24" customHeight="1">
      <c r="A79" s="45">
        <v>6601</v>
      </c>
      <c r="B79" s="38" t="s">
        <v>58</v>
      </c>
      <c r="C79" s="83">
        <v>66000</v>
      </c>
      <c r="D79" s="83">
        <v>66000</v>
      </c>
      <c r="E79" s="93"/>
      <c r="F79" s="5"/>
    </row>
    <row r="80" spans="1:6" ht="24" customHeight="1">
      <c r="A80" s="45">
        <v>6605</v>
      </c>
      <c r="B80" s="38" t="s">
        <v>60</v>
      </c>
      <c r="C80" s="83">
        <v>2376000</v>
      </c>
      <c r="D80" s="83">
        <v>2376000</v>
      </c>
      <c r="E80" s="6"/>
      <c r="F80" s="5"/>
    </row>
    <row r="81" spans="1:6" ht="24" customHeight="1">
      <c r="A81" s="45">
        <v>6608</v>
      </c>
      <c r="B81" s="38" t="s">
        <v>59</v>
      </c>
      <c r="C81" s="83"/>
      <c r="D81" s="83"/>
      <c r="E81" s="6"/>
      <c r="F81" s="5"/>
    </row>
    <row r="82" spans="1:6" ht="24" customHeight="1">
      <c r="A82" s="45">
        <v>6618</v>
      </c>
      <c r="B82" s="38" t="s">
        <v>88</v>
      </c>
      <c r="C82" s="83">
        <v>900000</v>
      </c>
      <c r="D82" s="83">
        <v>900000</v>
      </c>
      <c r="E82" s="6"/>
      <c r="F82" s="5"/>
    </row>
    <row r="83" spans="1:6" ht="24" customHeight="1">
      <c r="A83" s="45">
        <v>6649</v>
      </c>
      <c r="B83" s="38" t="s">
        <v>63</v>
      </c>
      <c r="C83" s="83"/>
      <c r="D83" s="81"/>
      <c r="E83" s="6"/>
      <c r="F83" s="5"/>
    </row>
    <row r="84" spans="1:6" ht="24" customHeight="1">
      <c r="A84" s="58">
        <v>6650</v>
      </c>
      <c r="B84" s="35" t="s">
        <v>61</v>
      </c>
      <c r="C84" s="80">
        <f>SUM(C85:C86)</f>
        <v>0</v>
      </c>
      <c r="D84" s="81">
        <f>C84</f>
        <v>0</v>
      </c>
      <c r="E84" s="4"/>
      <c r="F84" s="4"/>
    </row>
    <row r="85" spans="1:6" ht="24" customHeight="1">
      <c r="A85" s="45">
        <v>6657</v>
      </c>
      <c r="B85" s="38" t="s">
        <v>62</v>
      </c>
      <c r="C85" s="83"/>
      <c r="D85" s="83"/>
      <c r="E85" s="4"/>
      <c r="F85" s="4"/>
    </row>
    <row r="86" spans="1:6" ht="24" customHeight="1">
      <c r="A86" s="45">
        <v>6699</v>
      </c>
      <c r="B86" s="38" t="s">
        <v>63</v>
      </c>
      <c r="C86" s="83"/>
      <c r="D86" s="83"/>
      <c r="E86" s="4"/>
      <c r="F86" s="4"/>
    </row>
    <row r="87" spans="1:6" ht="24" customHeight="1">
      <c r="A87" s="58">
        <v>6700</v>
      </c>
      <c r="B87" s="35" t="s">
        <v>64</v>
      </c>
      <c r="C87" s="80">
        <f>SUM(C88:C93)</f>
        <v>10114000</v>
      </c>
      <c r="D87" s="80">
        <f>SUM(D88:D93)</f>
        <v>10114000</v>
      </c>
      <c r="E87" s="7"/>
      <c r="F87" s="4"/>
    </row>
    <row r="88" spans="1:6" ht="24" customHeight="1">
      <c r="A88" s="45">
        <v>6701</v>
      </c>
      <c r="B88" s="38" t="s">
        <v>65</v>
      </c>
      <c r="C88" s="83">
        <v>372000</v>
      </c>
      <c r="D88" s="83">
        <v>372000</v>
      </c>
      <c r="E88" s="6"/>
      <c r="F88" s="4"/>
    </row>
    <row r="89" spans="1:6" ht="24" customHeight="1">
      <c r="A89" s="45">
        <v>6702</v>
      </c>
      <c r="B89" s="38" t="s">
        <v>66</v>
      </c>
      <c r="C89" s="83">
        <v>2592000</v>
      </c>
      <c r="D89" s="83">
        <v>2592000</v>
      </c>
      <c r="E89" s="6"/>
      <c r="F89" s="4"/>
    </row>
    <row r="90" spans="1:6" ht="24" customHeight="1">
      <c r="A90" s="45">
        <v>6703</v>
      </c>
      <c r="B90" s="38" t="s">
        <v>67</v>
      </c>
      <c r="C90" s="83">
        <v>4150000</v>
      </c>
      <c r="D90" s="83">
        <v>4150000</v>
      </c>
      <c r="E90" s="6"/>
      <c r="F90" s="4"/>
    </row>
    <row r="91" spans="1:6" ht="24" customHeight="1">
      <c r="A91" s="45">
        <v>6704</v>
      </c>
      <c r="B91" s="38" t="s">
        <v>68</v>
      </c>
      <c r="C91" s="83">
        <v>3000000</v>
      </c>
      <c r="D91" s="83">
        <v>3000000</v>
      </c>
      <c r="E91" s="6"/>
      <c r="F91" s="4"/>
    </row>
    <row r="92" spans="1:6" ht="24" customHeight="1">
      <c r="A92" s="45">
        <v>6749</v>
      </c>
      <c r="B92" s="38" t="s">
        <v>69</v>
      </c>
      <c r="C92" s="83"/>
      <c r="D92" s="83"/>
      <c r="E92" s="6"/>
      <c r="F92" s="4"/>
    </row>
    <row r="93" spans="1:6" ht="24" customHeight="1">
      <c r="A93" s="45">
        <v>6799</v>
      </c>
      <c r="B93" s="38" t="s">
        <v>89</v>
      </c>
      <c r="C93" s="83"/>
      <c r="D93" s="83"/>
      <c r="E93" s="6"/>
      <c r="F93" s="4"/>
    </row>
    <row r="94" spans="1:14" s="22" customFormat="1" ht="24" customHeight="1">
      <c r="A94" s="58">
        <v>6750</v>
      </c>
      <c r="B94" s="35" t="s">
        <v>84</v>
      </c>
      <c r="C94" s="82">
        <f>C95+C96</f>
        <v>16410900</v>
      </c>
      <c r="D94" s="82">
        <f>D95+D96</f>
        <v>16410900</v>
      </c>
      <c r="E94" s="21"/>
      <c r="F94" s="3"/>
      <c r="G94" s="30"/>
      <c r="H94" s="30"/>
      <c r="I94" s="30"/>
      <c r="J94" s="30"/>
      <c r="K94" s="30"/>
      <c r="L94" s="30"/>
      <c r="M94" s="30"/>
      <c r="N94" s="30"/>
    </row>
    <row r="95" spans="1:6" ht="24" customHeight="1">
      <c r="A95" s="45">
        <v>6757</v>
      </c>
      <c r="B95" s="38" t="s">
        <v>98</v>
      </c>
      <c r="C95" s="83">
        <v>16110900</v>
      </c>
      <c r="D95" s="83">
        <v>16110900</v>
      </c>
      <c r="E95" s="6"/>
      <c r="F95" s="4"/>
    </row>
    <row r="96" spans="1:6" ht="24" customHeight="1">
      <c r="A96" s="45">
        <v>6799</v>
      </c>
      <c r="B96" s="38" t="s">
        <v>108</v>
      </c>
      <c r="C96" s="83">
        <v>300000</v>
      </c>
      <c r="D96" s="83">
        <v>300000</v>
      </c>
      <c r="E96" s="6"/>
      <c r="F96" s="4"/>
    </row>
    <row r="97" spans="1:6" ht="30" customHeight="1">
      <c r="A97" s="58">
        <v>6900</v>
      </c>
      <c r="B97" s="35" t="s">
        <v>70</v>
      </c>
      <c r="C97" s="80">
        <f>SUM(C98:C103)</f>
        <v>0</v>
      </c>
      <c r="D97" s="80">
        <f>SUM(D98:D103)</f>
        <v>0</v>
      </c>
      <c r="E97" s="7">
        <f>SUM(E99:E103)</f>
        <v>0</v>
      </c>
      <c r="F97" s="4"/>
    </row>
    <row r="98" spans="1:6" ht="30" customHeight="1">
      <c r="A98" s="45">
        <v>6907</v>
      </c>
      <c r="B98" s="38" t="s">
        <v>115</v>
      </c>
      <c r="C98" s="83"/>
      <c r="D98" s="83">
        <f>C98</f>
        <v>0</v>
      </c>
      <c r="E98" s="6"/>
      <c r="F98" s="4"/>
    </row>
    <row r="99" spans="1:6" ht="30" customHeight="1">
      <c r="A99" s="45">
        <v>6908</v>
      </c>
      <c r="B99" s="38" t="s">
        <v>90</v>
      </c>
      <c r="C99" s="83"/>
      <c r="D99" s="83"/>
      <c r="E99" s="6"/>
      <c r="F99" s="4"/>
    </row>
    <row r="100" spans="1:6" ht="30" customHeight="1">
      <c r="A100" s="45">
        <v>6912</v>
      </c>
      <c r="B100" s="38" t="s">
        <v>71</v>
      </c>
      <c r="C100" s="83"/>
      <c r="D100" s="83"/>
      <c r="E100" s="6"/>
      <c r="F100" s="4"/>
    </row>
    <row r="101" spans="1:6" ht="24" customHeight="1">
      <c r="A101" s="45">
        <v>6913</v>
      </c>
      <c r="B101" s="38" t="s">
        <v>72</v>
      </c>
      <c r="C101" s="83"/>
      <c r="D101" s="83"/>
      <c r="E101" s="6"/>
      <c r="F101" s="4"/>
    </row>
    <row r="102" spans="1:6" ht="24" customHeight="1">
      <c r="A102" s="45">
        <v>6921</v>
      </c>
      <c r="B102" s="38" t="s">
        <v>119</v>
      </c>
      <c r="C102" s="83"/>
      <c r="D102" s="83"/>
      <c r="E102" s="6"/>
      <c r="F102" s="4"/>
    </row>
    <row r="103" spans="1:6" ht="33" customHeight="1">
      <c r="A103" s="45">
        <v>6949</v>
      </c>
      <c r="B103" s="50" t="s">
        <v>118</v>
      </c>
      <c r="C103" s="83"/>
      <c r="D103" s="83"/>
      <c r="E103" s="6"/>
      <c r="F103" s="4"/>
    </row>
    <row r="104" spans="1:6" ht="33" customHeight="1">
      <c r="A104" s="58">
        <v>6950</v>
      </c>
      <c r="B104" s="136" t="s">
        <v>156</v>
      </c>
      <c r="C104" s="82">
        <f>C105</f>
        <v>14960000</v>
      </c>
      <c r="D104" s="82">
        <f>D105</f>
        <v>14960000</v>
      </c>
      <c r="E104" s="21"/>
      <c r="F104" s="3"/>
    </row>
    <row r="105" spans="1:6" ht="33" customHeight="1">
      <c r="A105" s="134">
        <v>6999</v>
      </c>
      <c r="B105" s="135" t="s">
        <v>157</v>
      </c>
      <c r="C105" s="83">
        <v>14960000</v>
      </c>
      <c r="D105" s="83">
        <v>14960000</v>
      </c>
      <c r="E105" s="6"/>
      <c r="F105" s="4"/>
    </row>
    <row r="106" spans="1:6" ht="24" customHeight="1">
      <c r="A106" s="58">
        <v>7000</v>
      </c>
      <c r="B106" s="35" t="s">
        <v>73</v>
      </c>
      <c r="C106" s="80">
        <f>SUM(C107:C110)</f>
        <v>2445000</v>
      </c>
      <c r="D106" s="80">
        <f>SUM(D107:D110)</f>
        <v>2445000</v>
      </c>
      <c r="E106" s="7">
        <f>SUM(E107:E110)</f>
        <v>0</v>
      </c>
      <c r="F106" s="4"/>
    </row>
    <row r="107" spans="1:6" ht="24" customHeight="1">
      <c r="A107" s="45">
        <v>7001</v>
      </c>
      <c r="B107" s="38" t="s">
        <v>117</v>
      </c>
      <c r="C107" s="83">
        <v>625000</v>
      </c>
      <c r="D107" s="83">
        <v>625000</v>
      </c>
      <c r="E107" s="12"/>
      <c r="F107" s="4"/>
    </row>
    <row r="108" spans="1:6" ht="23.25" customHeight="1">
      <c r="A108" s="45">
        <v>7004</v>
      </c>
      <c r="B108" s="38" t="s">
        <v>120</v>
      </c>
      <c r="C108" s="83">
        <v>1820000</v>
      </c>
      <c r="D108" s="83">
        <v>1820000</v>
      </c>
      <c r="E108" s="4"/>
      <c r="F108" s="4"/>
    </row>
    <row r="109" spans="1:6" ht="34.5" customHeight="1" hidden="1">
      <c r="A109" s="45">
        <v>7012</v>
      </c>
      <c r="B109" s="38" t="s">
        <v>116</v>
      </c>
      <c r="C109" s="83"/>
      <c r="D109" s="83"/>
      <c r="E109" s="4"/>
      <c r="F109" s="4"/>
    </row>
    <row r="110" spans="1:6" ht="33.75" customHeight="1">
      <c r="A110" s="45">
        <v>7049</v>
      </c>
      <c r="B110" s="50" t="s">
        <v>129</v>
      </c>
      <c r="C110" s="83"/>
      <c r="D110" s="83"/>
      <c r="E110" s="6"/>
      <c r="F110" s="4"/>
    </row>
    <row r="111" spans="1:14" s="22" customFormat="1" ht="26.25" customHeight="1">
      <c r="A111" s="58">
        <v>7050</v>
      </c>
      <c r="B111" s="35" t="s">
        <v>99</v>
      </c>
      <c r="C111" s="82">
        <f>C112</f>
        <v>0</v>
      </c>
      <c r="D111" s="82">
        <f>D112</f>
        <v>0</v>
      </c>
      <c r="E111" s="20">
        <f>E112</f>
        <v>0</v>
      </c>
      <c r="F111" s="3"/>
      <c r="G111" s="30"/>
      <c r="H111" s="30"/>
      <c r="I111" s="30"/>
      <c r="J111" s="30"/>
      <c r="K111" s="30"/>
      <c r="L111" s="30"/>
      <c r="M111" s="30"/>
      <c r="N111" s="30"/>
    </row>
    <row r="112" spans="1:6" ht="26.25" customHeight="1">
      <c r="A112" s="45">
        <v>7099</v>
      </c>
      <c r="B112" s="38" t="s">
        <v>97</v>
      </c>
      <c r="C112" s="83"/>
      <c r="D112" s="83">
        <f>C112</f>
        <v>0</v>
      </c>
      <c r="E112" s="6"/>
      <c r="F112" s="4"/>
    </row>
    <row r="113" spans="1:6" ht="26.25" customHeight="1">
      <c r="A113" s="58">
        <v>7750</v>
      </c>
      <c r="B113" s="35" t="s">
        <v>69</v>
      </c>
      <c r="C113" s="80">
        <f>SUM(C114:C116)</f>
        <v>7711400</v>
      </c>
      <c r="D113" s="80">
        <f>SUM(D114:D116)</f>
        <v>7711400</v>
      </c>
      <c r="E113" s="7">
        <f>SUM(E114:E116)</f>
        <v>0</v>
      </c>
      <c r="F113" s="4"/>
    </row>
    <row r="114" spans="1:6" ht="27.75" customHeight="1">
      <c r="A114" s="45">
        <v>7756</v>
      </c>
      <c r="B114" s="38" t="s">
        <v>130</v>
      </c>
      <c r="C114" s="83">
        <v>411400</v>
      </c>
      <c r="D114" s="83">
        <v>411400</v>
      </c>
      <c r="E114" s="4"/>
      <c r="F114" s="4"/>
    </row>
    <row r="115" spans="1:6" ht="29.25" customHeight="1" hidden="1">
      <c r="A115" s="45">
        <v>7757</v>
      </c>
      <c r="B115" s="38" t="s">
        <v>122</v>
      </c>
      <c r="C115" s="83"/>
      <c r="D115" s="83"/>
      <c r="E115" s="4"/>
      <c r="F115" s="4"/>
    </row>
    <row r="116" spans="1:6" ht="29.25" customHeight="1">
      <c r="A116" s="45">
        <v>7799</v>
      </c>
      <c r="B116" s="38" t="s">
        <v>74</v>
      </c>
      <c r="C116" s="83">
        <v>7300000</v>
      </c>
      <c r="D116" s="83">
        <v>7300000</v>
      </c>
      <c r="E116" s="6"/>
      <c r="F116" s="4"/>
    </row>
    <row r="117" spans="1:6" ht="29.25" customHeight="1">
      <c r="A117" s="100">
        <v>1.2</v>
      </c>
      <c r="B117" s="101" t="s">
        <v>155</v>
      </c>
      <c r="C117" s="123">
        <f>C118+C121+C126</f>
        <v>259589016</v>
      </c>
      <c r="D117" s="123">
        <f>D118+D121+D126</f>
        <v>259589016</v>
      </c>
      <c r="E117" s="138"/>
      <c r="F117" s="138"/>
    </row>
    <row r="118" spans="1:6" ht="24" customHeight="1">
      <c r="A118" s="58">
        <v>6000</v>
      </c>
      <c r="B118" s="35" t="s">
        <v>41</v>
      </c>
      <c r="C118" s="94">
        <f>SUM(C119:C120)</f>
        <v>142002000</v>
      </c>
      <c r="D118" s="97">
        <f>SUM(D119:D120)</f>
        <v>142002000</v>
      </c>
      <c r="E118" s="26"/>
      <c r="F118" s="24"/>
    </row>
    <row r="119" spans="1:6" ht="21.75" customHeight="1">
      <c r="A119" s="45">
        <v>6001</v>
      </c>
      <c r="B119" s="38" t="s">
        <v>37</v>
      </c>
      <c r="C119" s="99">
        <v>142002000</v>
      </c>
      <c r="D119" s="99">
        <v>142002000</v>
      </c>
      <c r="E119" s="26"/>
      <c r="F119" s="24"/>
    </row>
    <row r="120" spans="1:6" ht="24" customHeight="1" hidden="1">
      <c r="A120" s="45">
        <v>6003</v>
      </c>
      <c r="B120" s="38" t="s">
        <v>38</v>
      </c>
      <c r="C120" s="79"/>
      <c r="D120" s="81">
        <f>C120</f>
        <v>0</v>
      </c>
      <c r="E120" s="26"/>
      <c r="F120" s="24"/>
    </row>
    <row r="121" spans="1:6" ht="24" customHeight="1">
      <c r="A121" s="58">
        <v>6100</v>
      </c>
      <c r="B121" s="35" t="s">
        <v>42</v>
      </c>
      <c r="C121" s="97">
        <f>SUM(C122:C125)</f>
        <v>77168148</v>
      </c>
      <c r="D121" s="97">
        <f>SUM(D122:D125)</f>
        <v>77168148</v>
      </c>
      <c r="E121" s="26"/>
      <c r="F121" s="24"/>
    </row>
    <row r="122" spans="1:6" ht="24" customHeight="1">
      <c r="A122" s="45">
        <v>6101</v>
      </c>
      <c r="B122" s="38" t="s">
        <v>39</v>
      </c>
      <c r="C122" s="96">
        <v>1890000</v>
      </c>
      <c r="D122" s="96">
        <v>1890000</v>
      </c>
      <c r="E122" s="26"/>
      <c r="F122" s="24"/>
    </row>
    <row r="123" spans="1:6" ht="24" customHeight="1">
      <c r="A123" s="45">
        <v>6112</v>
      </c>
      <c r="B123" s="38" t="s">
        <v>128</v>
      </c>
      <c r="C123" s="96">
        <v>47296746</v>
      </c>
      <c r="D123" s="96">
        <v>47296746</v>
      </c>
      <c r="E123" s="26"/>
      <c r="F123" s="24"/>
    </row>
    <row r="124" spans="1:6" ht="24" customHeight="1">
      <c r="A124" s="45">
        <v>6113</v>
      </c>
      <c r="B124" s="38" t="s">
        <v>40</v>
      </c>
      <c r="C124" s="96">
        <v>420000</v>
      </c>
      <c r="D124" s="96">
        <v>420000</v>
      </c>
      <c r="E124" s="26"/>
      <c r="F124" s="24"/>
    </row>
    <row r="125" spans="1:6" ht="24" customHeight="1">
      <c r="A125" s="45">
        <v>6115</v>
      </c>
      <c r="B125" s="38" t="s">
        <v>107</v>
      </c>
      <c r="C125" s="96">
        <v>27561402</v>
      </c>
      <c r="D125" s="96">
        <v>27561402</v>
      </c>
      <c r="E125" s="26"/>
      <c r="F125" s="24"/>
    </row>
    <row r="126" spans="1:6" ht="24" customHeight="1">
      <c r="A126" s="58">
        <v>6300</v>
      </c>
      <c r="B126" s="35" t="s">
        <v>46</v>
      </c>
      <c r="C126" s="97">
        <f>SUM(C127:C130)</f>
        <v>40418868</v>
      </c>
      <c r="D126" s="97">
        <f>SUM(D127:D130)</f>
        <v>40418868</v>
      </c>
      <c r="E126" s="26"/>
      <c r="F126" s="24"/>
    </row>
    <row r="127" spans="1:6" ht="24" customHeight="1">
      <c r="A127" s="45">
        <v>6301</v>
      </c>
      <c r="B127" s="38" t="s">
        <v>47</v>
      </c>
      <c r="C127" s="96">
        <v>30004344</v>
      </c>
      <c r="D127" s="96">
        <v>30004344</v>
      </c>
      <c r="E127" s="26"/>
      <c r="F127" s="24"/>
    </row>
    <row r="128" spans="1:6" ht="24" customHeight="1">
      <c r="A128" s="45">
        <v>6302</v>
      </c>
      <c r="B128" s="38" t="s">
        <v>48</v>
      </c>
      <c r="C128" s="96">
        <v>5143603</v>
      </c>
      <c r="D128" s="96">
        <v>5143603</v>
      </c>
      <c r="E128" s="26"/>
      <c r="F128" s="24"/>
    </row>
    <row r="129" spans="1:6" ht="24" customHeight="1">
      <c r="A129" s="45">
        <v>6303</v>
      </c>
      <c r="B129" s="38" t="s">
        <v>49</v>
      </c>
      <c r="C129" s="96">
        <v>3429069</v>
      </c>
      <c r="D129" s="96">
        <v>3429069</v>
      </c>
      <c r="E129" s="26"/>
      <c r="F129" s="24"/>
    </row>
    <row r="130" spans="1:6" ht="24" customHeight="1">
      <c r="A130" s="45">
        <v>6304</v>
      </c>
      <c r="B130" s="38" t="s">
        <v>50</v>
      </c>
      <c r="C130" s="96">
        <v>1841852</v>
      </c>
      <c r="D130" s="96">
        <v>1841852</v>
      </c>
      <c r="E130" s="26"/>
      <c r="F130" s="24"/>
    </row>
    <row r="131" spans="1:9" ht="31.5" customHeight="1">
      <c r="A131" s="103">
        <v>1.3</v>
      </c>
      <c r="B131" s="104" t="s">
        <v>8</v>
      </c>
      <c r="C131" s="122">
        <f>C132+C135+C137+C139+C141+C144+C147+C149</f>
        <v>590309107</v>
      </c>
      <c r="D131" s="122">
        <f>D132+D135+D137+D139+D141+D144+D147+D149</f>
        <v>590309107</v>
      </c>
      <c r="E131" s="106">
        <f>E132+E135+E137+E139+E141+E144+E147+E149</f>
        <v>0</v>
      </c>
      <c r="F131" s="106">
        <f>F132+F135+F137+F139+F141+F144+F147+F149</f>
        <v>0</v>
      </c>
      <c r="H131" s="29">
        <v>209792759</v>
      </c>
      <c r="I131" s="29">
        <f>H131-C131</f>
        <v>-380516348</v>
      </c>
    </row>
    <row r="132" spans="1:6" ht="24" customHeight="1">
      <c r="A132" s="58">
        <v>6100</v>
      </c>
      <c r="B132" s="49" t="s">
        <v>41</v>
      </c>
      <c r="C132" s="84">
        <f>SUM(C133:C134)</f>
        <v>570376387</v>
      </c>
      <c r="D132" s="84">
        <f>SUM(D133:D134)</f>
        <v>570376387</v>
      </c>
      <c r="E132" s="8"/>
      <c r="F132" s="25"/>
    </row>
    <row r="133" spans="1:6" ht="24" customHeight="1">
      <c r="A133" s="45">
        <v>6105</v>
      </c>
      <c r="B133" s="55" t="s">
        <v>77</v>
      </c>
      <c r="C133" s="92">
        <v>517172576</v>
      </c>
      <c r="D133" s="92">
        <v>517172576</v>
      </c>
      <c r="E133" s="9"/>
      <c r="F133" s="25"/>
    </row>
    <row r="134" spans="1:6" ht="31.5" customHeight="1">
      <c r="A134" s="45">
        <v>6149</v>
      </c>
      <c r="B134" s="88" t="s">
        <v>137</v>
      </c>
      <c r="C134" s="86">
        <v>53203811</v>
      </c>
      <c r="D134" s="86">
        <v>53203811</v>
      </c>
      <c r="E134" s="4"/>
      <c r="F134" s="25"/>
    </row>
    <row r="135" spans="1:6" ht="24" customHeight="1">
      <c r="A135" s="58">
        <v>6400</v>
      </c>
      <c r="B135" s="58" t="s">
        <v>78</v>
      </c>
      <c r="C135" s="85">
        <f>SUM(C136:C136)</f>
        <v>17232720</v>
      </c>
      <c r="D135" s="85">
        <f>SUM(D136:D136)</f>
        <v>17232720</v>
      </c>
      <c r="E135" s="11"/>
      <c r="F135" s="25"/>
    </row>
    <row r="136" spans="1:6" ht="22.5" customHeight="1">
      <c r="A136" s="45">
        <v>6449</v>
      </c>
      <c r="B136" s="55" t="s">
        <v>138</v>
      </c>
      <c r="C136" s="86">
        <v>17232720</v>
      </c>
      <c r="D136" s="86">
        <v>17232720</v>
      </c>
      <c r="E136" s="10"/>
      <c r="F136" s="25"/>
    </row>
    <row r="137" spans="1:6" ht="24" customHeight="1" hidden="1">
      <c r="A137" s="58">
        <v>6900</v>
      </c>
      <c r="B137" s="35" t="s">
        <v>70</v>
      </c>
      <c r="C137" s="80">
        <f>C138</f>
        <v>0</v>
      </c>
      <c r="D137" s="80">
        <f>D138</f>
        <v>0</v>
      </c>
      <c r="E137" s="4"/>
      <c r="F137" s="25"/>
    </row>
    <row r="138" spans="1:6" ht="31.5" customHeight="1" hidden="1">
      <c r="A138" s="45">
        <v>6949</v>
      </c>
      <c r="B138" s="50" t="s">
        <v>93</v>
      </c>
      <c r="C138" s="83"/>
      <c r="D138" s="83"/>
      <c r="E138" s="4"/>
      <c r="F138" s="25"/>
    </row>
    <row r="139" spans="1:6" ht="24" customHeight="1" hidden="1">
      <c r="A139" s="73" t="s">
        <v>83</v>
      </c>
      <c r="B139" s="35" t="s">
        <v>84</v>
      </c>
      <c r="C139" s="80">
        <f>SUM(C140)</f>
        <v>0</v>
      </c>
      <c r="D139" s="80">
        <f>SUM(D140)</f>
        <v>0</v>
      </c>
      <c r="E139" s="4"/>
      <c r="F139" s="4"/>
    </row>
    <row r="140" spans="1:6" ht="24" customHeight="1" hidden="1">
      <c r="A140" s="45">
        <v>6758</v>
      </c>
      <c r="B140" s="38" t="s">
        <v>79</v>
      </c>
      <c r="C140" s="83"/>
      <c r="D140" s="83"/>
      <c r="E140" s="4"/>
      <c r="F140" s="4"/>
    </row>
    <row r="141" spans="1:6" ht="24" customHeight="1">
      <c r="A141" s="58">
        <v>7000</v>
      </c>
      <c r="B141" s="35" t="s">
        <v>80</v>
      </c>
      <c r="C141" s="80">
        <f>SUM(C142:C143)</f>
        <v>1800000</v>
      </c>
      <c r="D141" s="80">
        <f>SUM(D142:D143)</f>
        <v>1800000</v>
      </c>
      <c r="E141" s="4"/>
      <c r="F141" s="4"/>
    </row>
    <row r="142" spans="1:6" ht="24" customHeight="1">
      <c r="A142" s="45">
        <v>7004</v>
      </c>
      <c r="B142" s="38" t="s">
        <v>81</v>
      </c>
      <c r="C142" s="83">
        <v>1800000</v>
      </c>
      <c r="D142" s="83">
        <f>C142</f>
        <v>1800000</v>
      </c>
      <c r="E142" s="4"/>
      <c r="F142" s="4"/>
    </row>
    <row r="143" spans="1:6" ht="24" customHeight="1">
      <c r="A143" s="45">
        <v>7049</v>
      </c>
      <c r="B143" s="38" t="s">
        <v>82</v>
      </c>
      <c r="C143" s="83"/>
      <c r="D143" s="83"/>
      <c r="E143" s="4"/>
      <c r="F143" s="4"/>
    </row>
    <row r="144" spans="1:6" ht="27.75" customHeight="1">
      <c r="A144" s="58">
        <v>7750</v>
      </c>
      <c r="B144" s="35" t="s">
        <v>69</v>
      </c>
      <c r="C144" s="80">
        <f>SUM(C145:C146)</f>
        <v>900000</v>
      </c>
      <c r="D144" s="80">
        <f>SUM(D145:D146)</f>
        <v>900000</v>
      </c>
      <c r="E144" s="7"/>
      <c r="F144" s="4"/>
    </row>
    <row r="145" spans="1:6" ht="32.25" customHeight="1">
      <c r="A145" s="45">
        <v>7753</v>
      </c>
      <c r="B145" s="50" t="s">
        <v>125</v>
      </c>
      <c r="C145" s="83">
        <v>900000</v>
      </c>
      <c r="D145" s="83">
        <f>C145</f>
        <v>900000</v>
      </c>
      <c r="E145" s="4"/>
      <c r="F145" s="4"/>
    </row>
    <row r="146" spans="1:6" ht="27.75" customHeight="1">
      <c r="A146" s="45">
        <v>7799</v>
      </c>
      <c r="B146" s="38" t="s">
        <v>127</v>
      </c>
      <c r="C146" s="83"/>
      <c r="D146" s="83"/>
      <c r="E146" s="4"/>
      <c r="F146" s="4"/>
    </row>
    <row r="147" spans="1:6" ht="24" customHeight="1" hidden="1">
      <c r="A147" s="58">
        <v>9000</v>
      </c>
      <c r="B147" s="49" t="s">
        <v>75</v>
      </c>
      <c r="C147" s="87">
        <f>C148</f>
        <v>0</v>
      </c>
      <c r="D147" s="87">
        <f>D148</f>
        <v>0</v>
      </c>
      <c r="E147" s="13">
        <f>D147</f>
        <v>0</v>
      </c>
      <c r="F147" s="4"/>
    </row>
    <row r="148" spans="1:6" ht="24" customHeight="1" hidden="1">
      <c r="A148" s="45">
        <v>9049</v>
      </c>
      <c r="B148" s="51" t="s">
        <v>69</v>
      </c>
      <c r="C148" s="83"/>
      <c r="D148" s="83"/>
      <c r="E148" s="12">
        <f>D148</f>
        <v>0</v>
      </c>
      <c r="F148" s="4"/>
    </row>
    <row r="149" spans="1:6" ht="24" customHeight="1" hidden="1">
      <c r="A149" s="72">
        <v>9050</v>
      </c>
      <c r="B149" s="61" t="s">
        <v>76</v>
      </c>
      <c r="C149" s="80"/>
      <c r="D149" s="80"/>
      <c r="E149" s="12">
        <f>D149</f>
        <v>0</v>
      </c>
      <c r="F149" s="4"/>
    </row>
    <row r="150" spans="1:6" ht="24" customHeight="1" hidden="1">
      <c r="A150" s="45">
        <v>9062</v>
      </c>
      <c r="B150" s="38" t="s">
        <v>110</v>
      </c>
      <c r="C150" s="83"/>
      <c r="D150" s="83"/>
      <c r="E150" s="12">
        <f>D150</f>
        <v>0</v>
      </c>
      <c r="F150" s="4"/>
    </row>
    <row r="151" spans="3:5" ht="29.25" customHeight="1">
      <c r="C151" s="19"/>
      <c r="D151" s="163" t="s">
        <v>159</v>
      </c>
      <c r="E151" s="163"/>
    </row>
    <row r="152" spans="2:5" ht="18" customHeight="1">
      <c r="B152" s="64"/>
      <c r="C152" s="112"/>
      <c r="D152" s="164" t="s">
        <v>26</v>
      </c>
      <c r="E152" s="164"/>
    </row>
    <row r="153" spans="2:5" ht="15.75" customHeight="1">
      <c r="B153" s="66"/>
      <c r="C153" s="112"/>
      <c r="D153" s="164" t="s">
        <v>192</v>
      </c>
      <c r="E153" s="164"/>
    </row>
    <row r="154" spans="2:5" ht="17.25" customHeight="1">
      <c r="B154" s="66"/>
      <c r="C154" s="112"/>
      <c r="D154" s="113"/>
      <c r="E154" s="65"/>
    </row>
    <row r="155" spans="1:14" s="67" customFormat="1" ht="17.25" customHeight="1">
      <c r="A155" s="62"/>
      <c r="B155" s="64"/>
      <c r="C155" s="114"/>
      <c r="D155" s="169" t="s">
        <v>145</v>
      </c>
      <c r="E155" s="169"/>
      <c r="G155" s="68"/>
      <c r="H155" s="68"/>
      <c r="I155" s="68"/>
      <c r="J155" s="68"/>
      <c r="K155" s="68"/>
      <c r="L155" s="68"/>
      <c r="M155" s="68"/>
      <c r="N155" s="68"/>
    </row>
    <row r="156" spans="2:5" ht="17.25" customHeight="1">
      <c r="B156" s="66"/>
      <c r="C156" s="89"/>
      <c r="D156" s="89"/>
      <c r="E156" s="66"/>
    </row>
    <row r="157" spans="2:5" ht="17.25" customHeight="1">
      <c r="B157" s="15"/>
      <c r="D157" s="165"/>
      <c r="E157" s="165"/>
    </row>
  </sheetData>
  <sheetProtection/>
  <mergeCells count="18">
    <mergeCell ref="D153:E153"/>
    <mergeCell ref="F8:F9"/>
    <mergeCell ref="A1:F1"/>
    <mergeCell ref="A2:F2"/>
    <mergeCell ref="A3:F3"/>
    <mergeCell ref="A4:F4"/>
    <mergeCell ref="A5:F5"/>
    <mergeCell ref="A6:F6"/>
    <mergeCell ref="D151:E151"/>
    <mergeCell ref="D152:E152"/>
    <mergeCell ref="D155:E155"/>
    <mergeCell ref="D157:E157"/>
    <mergeCell ref="A7:F7"/>
    <mergeCell ref="A8:A9"/>
    <mergeCell ref="B8:B9"/>
    <mergeCell ref="C8:C9"/>
    <mergeCell ref="D8:D9"/>
    <mergeCell ref="E8:E9"/>
  </mergeCells>
  <printOptions/>
  <pageMargins left="0.8661417322834646" right="0.2755905511811024" top="0.3937007874015748" bottom="0.07874015748031496" header="0.31496062992125984" footer="0.31496062992125984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selection activeCell="A5" sqref="A5:F5"/>
    </sheetView>
  </sheetViews>
  <sheetFormatPr defaultColWidth="9.00390625" defaultRowHeight="17.25" customHeight="1"/>
  <cols>
    <col min="1" max="1" width="6.625" style="63" customWidth="1"/>
    <col min="2" max="2" width="35.875" style="1" customWidth="1"/>
    <col min="3" max="3" width="15.875" style="98" customWidth="1"/>
    <col min="4" max="4" width="15.625" style="148" customWidth="1"/>
    <col min="5" max="5" width="7.625" style="2" customWidth="1"/>
    <col min="6" max="6" width="9.625" style="2" customWidth="1"/>
    <col min="7" max="7" width="11.125" style="29" bestFit="1" customWidth="1"/>
    <col min="8" max="8" width="21.375" style="29" customWidth="1"/>
    <col min="9" max="9" width="13.00390625" style="29" customWidth="1"/>
    <col min="10" max="10" width="13.50390625" style="29" customWidth="1"/>
    <col min="11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160</v>
      </c>
      <c r="B4" s="157"/>
      <c r="C4" s="157"/>
      <c r="D4" s="157"/>
      <c r="E4" s="157"/>
      <c r="F4" s="157"/>
    </row>
    <row r="5" spans="1:6" ht="17.25" customHeight="1">
      <c r="A5" s="158" t="s">
        <v>197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6" t="s">
        <v>103</v>
      </c>
      <c r="D8" s="166" t="s">
        <v>104</v>
      </c>
      <c r="E8" s="166" t="s">
        <v>105</v>
      </c>
      <c r="F8" s="154" t="s">
        <v>106</v>
      </c>
    </row>
    <row r="9" spans="1:6" ht="42" customHeight="1">
      <c r="A9" s="166"/>
      <c r="B9" s="166"/>
      <c r="C9" s="166"/>
      <c r="D9" s="166"/>
      <c r="E9" s="166"/>
      <c r="F9" s="154"/>
    </row>
    <row r="10" spans="1:6" ht="21.75" customHeight="1">
      <c r="A10" s="28" t="s">
        <v>1</v>
      </c>
      <c r="B10" s="32" t="s">
        <v>27</v>
      </c>
      <c r="C10" s="78"/>
      <c r="D10" s="17"/>
      <c r="E10" s="5"/>
      <c r="F10" s="5"/>
    </row>
    <row r="11" spans="1:6" ht="17.25" customHeight="1" hidden="1">
      <c r="A11" s="28" t="s">
        <v>0</v>
      </c>
      <c r="B11" s="32" t="s">
        <v>28</v>
      </c>
      <c r="C11" s="78"/>
      <c r="D11" s="17"/>
      <c r="E11" s="5"/>
      <c r="F11" s="5"/>
    </row>
    <row r="12" spans="1:6" ht="17.25" customHeight="1" hidden="1">
      <c r="A12" s="28">
        <v>1</v>
      </c>
      <c r="B12" s="32" t="s">
        <v>10</v>
      </c>
      <c r="C12" s="78"/>
      <c r="D12" s="17"/>
      <c r="E12" s="5"/>
      <c r="F12" s="5"/>
    </row>
    <row r="13" spans="1:6" ht="17.25" customHeight="1" hidden="1">
      <c r="A13" s="28">
        <v>1.1</v>
      </c>
      <c r="B13" s="32" t="s">
        <v>11</v>
      </c>
      <c r="C13" s="78"/>
      <c r="D13" s="17"/>
      <c r="E13" s="5"/>
      <c r="F13" s="5"/>
    </row>
    <row r="14" spans="1:6" ht="17.25" customHeight="1" hidden="1">
      <c r="A14" s="28">
        <v>1</v>
      </c>
      <c r="B14" s="32" t="s">
        <v>12</v>
      </c>
      <c r="C14" s="78"/>
      <c r="D14" s="17"/>
      <c r="E14" s="5"/>
      <c r="F14" s="5"/>
    </row>
    <row r="15" spans="1:6" ht="17.25" customHeight="1" hidden="1">
      <c r="A15" s="28"/>
      <c r="B15" s="32" t="s">
        <v>13</v>
      </c>
      <c r="C15" s="78"/>
      <c r="D15" s="17"/>
      <c r="E15" s="5"/>
      <c r="F15" s="5"/>
    </row>
    <row r="16" spans="1:6" ht="17.25" customHeight="1" hidden="1">
      <c r="A16" s="28"/>
      <c r="B16" s="32" t="s">
        <v>29</v>
      </c>
      <c r="C16" s="78"/>
      <c r="D16" s="17"/>
      <c r="E16" s="5"/>
      <c r="F16" s="5"/>
    </row>
    <row r="17" spans="1:6" ht="17.25" customHeight="1" hidden="1">
      <c r="A17" s="28">
        <v>1.2</v>
      </c>
      <c r="B17" s="32" t="s">
        <v>14</v>
      </c>
      <c r="C17" s="78"/>
      <c r="D17" s="17"/>
      <c r="E17" s="5"/>
      <c r="F17" s="5"/>
    </row>
    <row r="18" spans="1:6" ht="17.25" customHeight="1" hidden="1">
      <c r="A18" s="28"/>
      <c r="B18" s="32" t="s">
        <v>15</v>
      </c>
      <c r="C18" s="78"/>
      <c r="D18" s="17"/>
      <c r="E18" s="5"/>
      <c r="F18" s="5"/>
    </row>
    <row r="19" spans="1:6" ht="17.25" customHeight="1" hidden="1">
      <c r="A19" s="28"/>
      <c r="B19" s="32" t="s">
        <v>16</v>
      </c>
      <c r="C19" s="78"/>
      <c r="D19" s="17"/>
      <c r="E19" s="5"/>
      <c r="F19" s="5"/>
    </row>
    <row r="20" spans="1:6" ht="17.25" customHeight="1" hidden="1">
      <c r="A20" s="28"/>
      <c r="B20" s="32" t="s">
        <v>29</v>
      </c>
      <c r="C20" s="78"/>
      <c r="D20" s="17"/>
      <c r="E20" s="5"/>
      <c r="F20" s="5"/>
    </row>
    <row r="21" spans="1:6" ht="17.25" customHeight="1" hidden="1">
      <c r="A21" s="28">
        <v>2</v>
      </c>
      <c r="B21" s="32" t="s">
        <v>30</v>
      </c>
      <c r="C21" s="78"/>
      <c r="D21" s="17"/>
      <c r="E21" s="5"/>
      <c r="F21" s="5"/>
    </row>
    <row r="22" spans="1:6" ht="17.25" customHeight="1" hidden="1">
      <c r="A22" s="28">
        <v>3</v>
      </c>
      <c r="B22" s="32" t="s">
        <v>31</v>
      </c>
      <c r="C22" s="78"/>
      <c r="D22" s="17"/>
      <c r="E22" s="5"/>
      <c r="F22" s="5"/>
    </row>
    <row r="23" spans="1:6" ht="17.25" customHeight="1" hidden="1">
      <c r="A23" s="28" t="s">
        <v>3</v>
      </c>
      <c r="B23" s="32" t="s">
        <v>32</v>
      </c>
      <c r="C23" s="78"/>
      <c r="D23" s="17"/>
      <c r="E23" s="5"/>
      <c r="F23" s="5"/>
    </row>
    <row r="24" spans="1:6" ht="17.25" customHeight="1" hidden="1">
      <c r="A24" s="28">
        <v>1</v>
      </c>
      <c r="B24" s="32" t="s">
        <v>17</v>
      </c>
      <c r="C24" s="78"/>
      <c r="D24" s="17"/>
      <c r="E24" s="5"/>
      <c r="F24" s="5"/>
    </row>
    <row r="25" spans="1:6" ht="17.25" customHeight="1" hidden="1">
      <c r="A25" s="28">
        <v>1.1</v>
      </c>
      <c r="B25" s="32" t="s">
        <v>18</v>
      </c>
      <c r="C25" s="78"/>
      <c r="D25" s="17"/>
      <c r="E25" s="5"/>
      <c r="F25" s="5"/>
    </row>
    <row r="26" spans="1:6" ht="17.25" customHeight="1" hidden="1">
      <c r="A26" s="28" t="s">
        <v>19</v>
      </c>
      <c r="B26" s="32" t="s">
        <v>20</v>
      </c>
      <c r="C26" s="78"/>
      <c r="D26" s="17"/>
      <c r="E26" s="5"/>
      <c r="F26" s="5"/>
    </row>
    <row r="27" spans="1:6" ht="17.25" customHeight="1" hidden="1">
      <c r="A27" s="28" t="s">
        <v>21</v>
      </c>
      <c r="B27" s="32" t="s">
        <v>9</v>
      </c>
      <c r="C27" s="78"/>
      <c r="D27" s="17"/>
      <c r="E27" s="5"/>
      <c r="F27" s="5"/>
    </row>
    <row r="28" spans="1:6" ht="17.25" customHeight="1" hidden="1">
      <c r="A28" s="28">
        <v>1.2</v>
      </c>
      <c r="B28" s="32" t="s">
        <v>7</v>
      </c>
      <c r="C28" s="78"/>
      <c r="D28" s="17"/>
      <c r="E28" s="5"/>
      <c r="F28" s="5"/>
    </row>
    <row r="29" spans="1:6" ht="17.25" customHeight="1" hidden="1">
      <c r="A29" s="28" t="s">
        <v>19</v>
      </c>
      <c r="B29" s="32" t="s">
        <v>22</v>
      </c>
      <c r="C29" s="78"/>
      <c r="D29" s="17"/>
      <c r="E29" s="5"/>
      <c r="F29" s="5"/>
    </row>
    <row r="30" spans="1:6" ht="17.25" customHeight="1" hidden="1">
      <c r="A30" s="28" t="s">
        <v>21</v>
      </c>
      <c r="B30" s="32" t="s">
        <v>8</v>
      </c>
      <c r="C30" s="78"/>
      <c r="D30" s="17"/>
      <c r="E30" s="5"/>
      <c r="F30" s="5"/>
    </row>
    <row r="31" spans="1:6" ht="17.25" customHeight="1" hidden="1">
      <c r="A31" s="28">
        <v>2</v>
      </c>
      <c r="B31" s="32" t="s">
        <v>33</v>
      </c>
      <c r="C31" s="78"/>
      <c r="D31" s="17"/>
      <c r="E31" s="5"/>
      <c r="F31" s="5"/>
    </row>
    <row r="32" spans="1:6" ht="17.25" customHeight="1" hidden="1">
      <c r="A32" s="28">
        <v>3</v>
      </c>
      <c r="B32" s="32" t="s">
        <v>34</v>
      </c>
      <c r="C32" s="78"/>
      <c r="D32" s="17"/>
      <c r="E32" s="5"/>
      <c r="F32" s="5"/>
    </row>
    <row r="33" spans="1:6" ht="17.25" customHeight="1" hidden="1">
      <c r="A33" s="28" t="s">
        <v>35</v>
      </c>
      <c r="B33" s="32" t="s">
        <v>36</v>
      </c>
      <c r="C33" s="78"/>
      <c r="D33" s="17"/>
      <c r="E33" s="5"/>
      <c r="F33" s="5"/>
    </row>
    <row r="34" spans="1:6" ht="17.25" customHeight="1" hidden="1">
      <c r="A34" s="28">
        <v>1</v>
      </c>
      <c r="B34" s="32" t="s">
        <v>23</v>
      </c>
      <c r="C34" s="78"/>
      <c r="D34" s="17"/>
      <c r="E34" s="5"/>
      <c r="F34" s="5"/>
    </row>
    <row r="35" spans="1:6" ht="17.25" customHeight="1" hidden="1">
      <c r="A35" s="28">
        <v>1.1</v>
      </c>
      <c r="B35" s="32" t="s">
        <v>11</v>
      </c>
      <c r="C35" s="78"/>
      <c r="D35" s="17"/>
      <c r="E35" s="5"/>
      <c r="F35" s="5"/>
    </row>
    <row r="36" spans="1:6" ht="17.25" customHeight="1" hidden="1">
      <c r="A36" s="28"/>
      <c r="B36" s="32" t="s">
        <v>12</v>
      </c>
      <c r="C36" s="78"/>
      <c r="D36" s="17"/>
      <c r="E36" s="5"/>
      <c r="F36" s="5"/>
    </row>
    <row r="37" spans="1:6" ht="17.25" customHeight="1" hidden="1">
      <c r="A37" s="28"/>
      <c r="B37" s="32" t="s">
        <v>13</v>
      </c>
      <c r="C37" s="78"/>
      <c r="D37" s="17"/>
      <c r="E37" s="5"/>
      <c r="F37" s="5"/>
    </row>
    <row r="38" spans="1:6" ht="17.25" customHeight="1" hidden="1">
      <c r="A38" s="28"/>
      <c r="B38" s="32" t="s">
        <v>24</v>
      </c>
      <c r="C38" s="78"/>
      <c r="D38" s="17"/>
      <c r="E38" s="5"/>
      <c r="F38" s="5"/>
    </row>
    <row r="39" spans="1:6" ht="17.25" customHeight="1" hidden="1">
      <c r="A39" s="28">
        <v>1.2</v>
      </c>
      <c r="B39" s="32" t="s">
        <v>14</v>
      </c>
      <c r="C39" s="78"/>
      <c r="D39" s="17"/>
      <c r="E39" s="5"/>
      <c r="F39" s="5"/>
    </row>
    <row r="40" spans="1:6" ht="17.25" customHeight="1" hidden="1">
      <c r="A40" s="28"/>
      <c r="B40" s="32" t="s">
        <v>15</v>
      </c>
      <c r="C40" s="78"/>
      <c r="D40" s="17"/>
      <c r="E40" s="5"/>
      <c r="F40" s="5"/>
    </row>
    <row r="41" spans="1:6" ht="17.25" customHeight="1" hidden="1">
      <c r="A41" s="28"/>
      <c r="B41" s="32" t="s">
        <v>16</v>
      </c>
      <c r="C41" s="78"/>
      <c r="D41" s="17"/>
      <c r="E41" s="5"/>
      <c r="F41" s="5"/>
    </row>
    <row r="42" spans="1:6" ht="17.25" customHeight="1" hidden="1">
      <c r="A42" s="28"/>
      <c r="B42" s="32" t="s">
        <v>24</v>
      </c>
      <c r="C42" s="78"/>
      <c r="D42" s="17"/>
      <c r="E42" s="5"/>
      <c r="F42" s="5"/>
    </row>
    <row r="43" spans="1:6" ht="17.25" customHeight="1" hidden="1">
      <c r="A43" s="28">
        <v>2</v>
      </c>
      <c r="B43" s="32" t="s">
        <v>33</v>
      </c>
      <c r="C43" s="78"/>
      <c r="D43" s="17"/>
      <c r="E43" s="5"/>
      <c r="F43" s="5"/>
    </row>
    <row r="44" spans="1:6" ht="17.25" customHeight="1" hidden="1">
      <c r="A44" s="28">
        <v>3</v>
      </c>
      <c r="B44" s="32" t="s">
        <v>34</v>
      </c>
      <c r="C44" s="78"/>
      <c r="D44" s="17"/>
      <c r="E44" s="5"/>
      <c r="F44" s="5"/>
    </row>
    <row r="45" spans="1:8" ht="34.5" customHeight="1">
      <c r="A45" s="28" t="s">
        <v>2</v>
      </c>
      <c r="B45" s="32" t="s">
        <v>6</v>
      </c>
      <c r="C45" s="69">
        <f>C46+C100+C114</f>
        <v>2035996356</v>
      </c>
      <c r="D45" s="108">
        <f>D46+D100+D114</f>
        <v>1894040752</v>
      </c>
      <c r="E45" s="16"/>
      <c r="F45" s="16">
        <f>F46+F100+F114</f>
        <v>0</v>
      </c>
      <c r="H45" s="29">
        <f>2029996356-C45</f>
        <v>-6000000</v>
      </c>
    </row>
    <row r="46" spans="1:9" ht="27" customHeight="1">
      <c r="A46" s="100">
        <v>1.1</v>
      </c>
      <c r="B46" s="132" t="s">
        <v>166</v>
      </c>
      <c r="C46" s="126">
        <f>C47+C49+C51+C56+C59+C64+C66+C69+C73+C76+C78+C82+C85+C90+C94+C96</f>
        <v>1744126886</v>
      </c>
      <c r="D46" s="126">
        <f>D47+D49+D51+D56+D59+D64+D66+D69+D73+D76+D78+D82+D85+D90+D94+D96</f>
        <v>1744126886</v>
      </c>
      <c r="E46" s="102"/>
      <c r="F46" s="127"/>
      <c r="H46" s="29">
        <v>1744126886</v>
      </c>
      <c r="I46" s="29">
        <f>H46-C46</f>
        <v>0</v>
      </c>
    </row>
    <row r="47" spans="1:10" ht="24" customHeight="1">
      <c r="A47" s="58">
        <v>6000</v>
      </c>
      <c r="B47" s="35" t="s">
        <v>41</v>
      </c>
      <c r="C47" s="94">
        <f>SUM(C48:C48)</f>
        <v>613817096</v>
      </c>
      <c r="D47" s="142">
        <f>SUM(D48:D48)</f>
        <v>613817096</v>
      </c>
      <c r="E47" s="5"/>
      <c r="F47" s="5"/>
      <c r="H47" s="29">
        <v>61387000</v>
      </c>
      <c r="J47" s="29">
        <f>H47-I47</f>
        <v>61387000</v>
      </c>
    </row>
    <row r="48" spans="1:10" ht="24" customHeight="1">
      <c r="A48" s="45">
        <v>6001</v>
      </c>
      <c r="B48" s="38" t="s">
        <v>37</v>
      </c>
      <c r="C48" s="79">
        <v>613817096</v>
      </c>
      <c r="D48" s="39">
        <f>C48</f>
        <v>613817096</v>
      </c>
      <c r="E48" s="5"/>
      <c r="F48" s="5"/>
      <c r="J48" s="29">
        <v>6000000</v>
      </c>
    </row>
    <row r="49" spans="1:9" ht="36" customHeight="1">
      <c r="A49" s="58">
        <v>6050</v>
      </c>
      <c r="B49" s="74" t="s">
        <v>111</v>
      </c>
      <c r="C49" s="140">
        <f>C50</f>
        <v>81880500</v>
      </c>
      <c r="D49" s="143">
        <f>D50</f>
        <v>81880500</v>
      </c>
      <c r="E49" s="5"/>
      <c r="F49" s="5"/>
      <c r="H49" s="29">
        <f>H45+H47</f>
        <v>55387000</v>
      </c>
      <c r="I49" s="29">
        <f>H49-C45</f>
        <v>-1980609356</v>
      </c>
    </row>
    <row r="50" spans="1:8" ht="36" customHeight="1">
      <c r="A50" s="45">
        <v>6051</v>
      </c>
      <c r="B50" s="50" t="s">
        <v>111</v>
      </c>
      <c r="C50" s="115">
        <v>81880500</v>
      </c>
      <c r="D50" s="115">
        <v>81880500</v>
      </c>
      <c r="E50" s="5"/>
      <c r="F50" s="5"/>
      <c r="H50" s="29">
        <f>H49-C45</f>
        <v>-1980609356</v>
      </c>
    </row>
    <row r="51" spans="1:6" ht="24" customHeight="1">
      <c r="A51" s="58">
        <v>6100</v>
      </c>
      <c r="B51" s="35" t="s">
        <v>42</v>
      </c>
      <c r="C51" s="97">
        <f>SUM(C52:C55)</f>
        <v>337050245</v>
      </c>
      <c r="D51" s="144">
        <f>SUM(D52:D55)</f>
        <v>337050245</v>
      </c>
      <c r="E51" s="5"/>
      <c r="F51" s="5"/>
    </row>
    <row r="52" spans="1:8" ht="24" customHeight="1">
      <c r="A52" s="45">
        <v>6101</v>
      </c>
      <c r="B52" s="38" t="s">
        <v>39</v>
      </c>
      <c r="C52" s="115">
        <v>8530500</v>
      </c>
      <c r="D52" s="115">
        <v>8530500</v>
      </c>
      <c r="E52" s="5"/>
      <c r="F52" s="5"/>
      <c r="H52" s="29">
        <f>H45+H47</f>
        <v>55387000</v>
      </c>
    </row>
    <row r="53" spans="1:8" ht="24" customHeight="1">
      <c r="A53" s="45">
        <v>6112</v>
      </c>
      <c r="B53" s="38" t="s">
        <v>128</v>
      </c>
      <c r="C53" s="115">
        <v>205507551</v>
      </c>
      <c r="D53" s="115">
        <v>205507551</v>
      </c>
      <c r="E53" s="5"/>
      <c r="F53" s="5"/>
      <c r="H53" s="29">
        <f>H52-C45</f>
        <v>-1980609356</v>
      </c>
    </row>
    <row r="54" spans="1:6" ht="24" customHeight="1">
      <c r="A54" s="45">
        <v>6113</v>
      </c>
      <c r="B54" s="38" t="s">
        <v>139</v>
      </c>
      <c r="C54" s="115">
        <v>1815000</v>
      </c>
      <c r="D54" s="115">
        <v>1815000</v>
      </c>
      <c r="E54" s="5"/>
      <c r="F54" s="5"/>
    </row>
    <row r="55" spans="1:6" ht="23.25" customHeight="1">
      <c r="A55" s="45">
        <v>6115</v>
      </c>
      <c r="B55" s="38" t="s">
        <v>95</v>
      </c>
      <c r="C55" s="115">
        <v>121197194</v>
      </c>
      <c r="D55" s="115">
        <v>121197194</v>
      </c>
      <c r="E55" s="5"/>
      <c r="F55" s="5"/>
    </row>
    <row r="56" spans="1:6" ht="23.25" customHeight="1">
      <c r="A56" s="58">
        <v>6250</v>
      </c>
      <c r="B56" s="35" t="s">
        <v>43</v>
      </c>
      <c r="C56" s="97">
        <f>SUM(C57:C58)</f>
        <v>830500</v>
      </c>
      <c r="D56" s="144">
        <f>SUM(D57:D58)</f>
        <v>830500</v>
      </c>
      <c r="E56" s="5"/>
      <c r="F56" s="5"/>
    </row>
    <row r="57" spans="1:6" ht="23.25" customHeight="1">
      <c r="A57" s="45">
        <v>6257</v>
      </c>
      <c r="B57" s="38" t="s">
        <v>45</v>
      </c>
      <c r="C57" s="111">
        <v>830500</v>
      </c>
      <c r="D57" s="111">
        <v>830500</v>
      </c>
      <c r="E57" s="5"/>
      <c r="F57" s="5"/>
    </row>
    <row r="58" spans="1:6" ht="23.25" customHeight="1">
      <c r="A58" s="71">
        <v>6256</v>
      </c>
      <c r="B58" s="38" t="s">
        <v>86</v>
      </c>
      <c r="C58" s="96">
        <v>0</v>
      </c>
      <c r="D58" s="145">
        <v>0</v>
      </c>
      <c r="E58" s="5"/>
      <c r="F58" s="5"/>
    </row>
    <row r="59" spans="1:6" ht="23.25" customHeight="1">
      <c r="A59" s="58">
        <v>6300</v>
      </c>
      <c r="B59" s="35" t="s">
        <v>46</v>
      </c>
      <c r="C59" s="97">
        <f>SUM(C60:C63)</f>
        <v>174076059</v>
      </c>
      <c r="D59" s="144">
        <f>SUM(D60:D63)</f>
        <v>174076059</v>
      </c>
      <c r="E59" s="5"/>
      <c r="F59" s="5"/>
    </row>
    <row r="60" spans="1:6" ht="23.25" customHeight="1">
      <c r="A60" s="45">
        <v>6301</v>
      </c>
      <c r="B60" s="38" t="s">
        <v>47</v>
      </c>
      <c r="C60" s="111">
        <v>130148286</v>
      </c>
      <c r="D60" s="111">
        <v>130148286</v>
      </c>
      <c r="E60" s="5"/>
      <c r="F60" s="5"/>
    </row>
    <row r="61" spans="1:6" ht="24" customHeight="1">
      <c r="A61" s="45">
        <v>6302</v>
      </c>
      <c r="B61" s="38" t="s">
        <v>48</v>
      </c>
      <c r="C61" s="111">
        <v>22323937</v>
      </c>
      <c r="D61" s="111">
        <v>22323937</v>
      </c>
      <c r="E61" s="5"/>
      <c r="F61" s="5"/>
    </row>
    <row r="62" spans="1:6" ht="24" customHeight="1">
      <c r="A62" s="45">
        <v>6303</v>
      </c>
      <c r="B62" s="38" t="s">
        <v>49</v>
      </c>
      <c r="C62" s="111">
        <v>14162524</v>
      </c>
      <c r="D62" s="111">
        <v>14162524</v>
      </c>
      <c r="E62" s="5"/>
      <c r="F62" s="5"/>
    </row>
    <row r="63" spans="1:6" ht="24" customHeight="1">
      <c r="A63" s="45">
        <v>6304</v>
      </c>
      <c r="B63" s="38" t="s">
        <v>50</v>
      </c>
      <c r="C63" s="111">
        <v>7441312</v>
      </c>
      <c r="D63" s="111">
        <v>7441312</v>
      </c>
      <c r="E63" s="5"/>
      <c r="F63" s="5"/>
    </row>
    <row r="64" spans="1:6" ht="31.5" customHeight="1">
      <c r="A64" s="72">
        <v>6400</v>
      </c>
      <c r="B64" s="43" t="s">
        <v>78</v>
      </c>
      <c r="C64" s="95">
        <f>C65</f>
        <v>273642796</v>
      </c>
      <c r="D64" s="146">
        <f>D65</f>
        <v>273642796</v>
      </c>
      <c r="E64" s="5"/>
      <c r="F64" s="5"/>
    </row>
    <row r="65" spans="1:6" ht="33.75" customHeight="1">
      <c r="A65" s="45">
        <v>6404</v>
      </c>
      <c r="B65" s="50" t="s">
        <v>114</v>
      </c>
      <c r="C65" s="111">
        <v>273642796</v>
      </c>
      <c r="D65" s="111">
        <v>273642796</v>
      </c>
      <c r="E65" s="5"/>
      <c r="F65" s="5"/>
    </row>
    <row r="66" spans="1:6" ht="24" customHeight="1">
      <c r="A66" s="58">
        <v>6500</v>
      </c>
      <c r="B66" s="35" t="s">
        <v>51</v>
      </c>
      <c r="C66" s="80">
        <f>SUM(C67:C68)</f>
        <v>4578035</v>
      </c>
      <c r="D66" s="46">
        <f>SUM(D67:D68)</f>
        <v>4578035</v>
      </c>
      <c r="E66" s="7">
        <f>SUM(E67:E68)</f>
        <v>0</v>
      </c>
      <c r="F66" s="5"/>
    </row>
    <row r="67" spans="1:6" ht="24" customHeight="1">
      <c r="A67" s="45">
        <v>6501</v>
      </c>
      <c r="B67" s="38" t="s">
        <v>52</v>
      </c>
      <c r="C67" s="111">
        <v>4578035</v>
      </c>
      <c r="D67" s="111">
        <v>4578035</v>
      </c>
      <c r="E67" s="6"/>
      <c r="F67" s="5"/>
    </row>
    <row r="68" spans="1:6" ht="24" customHeight="1">
      <c r="A68" s="45">
        <v>6504</v>
      </c>
      <c r="B68" s="38" t="s">
        <v>53</v>
      </c>
      <c r="C68" s="83"/>
      <c r="D68" s="47">
        <f>C68</f>
        <v>0</v>
      </c>
      <c r="E68" s="5"/>
      <c r="F68" s="5"/>
    </row>
    <row r="69" spans="1:6" ht="24" customHeight="1">
      <c r="A69" s="58">
        <v>6550</v>
      </c>
      <c r="B69" s="35" t="s">
        <v>54</v>
      </c>
      <c r="C69" s="80">
        <f>SUM(C70:C72)</f>
        <v>58851800</v>
      </c>
      <c r="D69" s="46">
        <f>SUM(D70:D72)</f>
        <v>58851800</v>
      </c>
      <c r="E69" s="7">
        <f>SUM(E70:E72)</f>
        <v>0</v>
      </c>
      <c r="F69" s="5"/>
    </row>
    <row r="70" spans="1:6" ht="24" customHeight="1">
      <c r="A70" s="45">
        <v>6551</v>
      </c>
      <c r="B70" s="38" t="s">
        <v>55</v>
      </c>
      <c r="C70" s="111">
        <v>20116900</v>
      </c>
      <c r="D70" s="111">
        <v>20116900</v>
      </c>
      <c r="E70" s="14"/>
      <c r="F70" s="5"/>
    </row>
    <row r="71" spans="1:6" ht="24" customHeight="1">
      <c r="A71" s="45">
        <v>6552</v>
      </c>
      <c r="B71" s="38" t="s">
        <v>56</v>
      </c>
      <c r="C71" s="111">
        <v>203500</v>
      </c>
      <c r="D71" s="111">
        <v>203500</v>
      </c>
      <c r="E71" s="14"/>
      <c r="F71" s="5"/>
    </row>
    <row r="72" spans="1:6" ht="24" customHeight="1">
      <c r="A72" s="45">
        <v>6559</v>
      </c>
      <c r="B72" s="38" t="s">
        <v>87</v>
      </c>
      <c r="C72" s="111">
        <v>38531400</v>
      </c>
      <c r="D72" s="111">
        <v>38531400</v>
      </c>
      <c r="E72" s="14"/>
      <c r="F72" s="5"/>
    </row>
    <row r="73" spans="1:6" ht="24" customHeight="1">
      <c r="A73" s="58">
        <v>6600</v>
      </c>
      <c r="B73" s="35" t="s">
        <v>57</v>
      </c>
      <c r="C73" s="80">
        <f>SUM(C74:C75)</f>
        <v>1116000</v>
      </c>
      <c r="D73" s="46">
        <f>SUM(D74:D75)</f>
        <v>1116000</v>
      </c>
      <c r="E73" s="7">
        <f>SUM(E74:E75)</f>
        <v>0</v>
      </c>
      <c r="F73" s="5"/>
    </row>
    <row r="74" spans="1:6" ht="24" customHeight="1">
      <c r="A74" s="45">
        <v>6601</v>
      </c>
      <c r="B74" s="38" t="s">
        <v>58</v>
      </c>
      <c r="C74" s="111">
        <v>66000</v>
      </c>
      <c r="D74" s="111">
        <v>66000</v>
      </c>
      <c r="E74" s="93"/>
      <c r="F74" s="5"/>
    </row>
    <row r="75" spans="1:6" ht="24" customHeight="1">
      <c r="A75" s="45">
        <v>6618</v>
      </c>
      <c r="B75" s="38" t="s">
        <v>88</v>
      </c>
      <c r="C75" s="111">
        <v>1050000</v>
      </c>
      <c r="D75" s="111">
        <v>1050000</v>
      </c>
      <c r="E75" s="6"/>
      <c r="F75" s="5"/>
    </row>
    <row r="76" spans="1:6" ht="24" customHeight="1">
      <c r="A76" s="58">
        <v>6650</v>
      </c>
      <c r="B76" s="35" t="s">
        <v>61</v>
      </c>
      <c r="C76" s="80">
        <f>SUM(C77:C77)</f>
        <v>1881000</v>
      </c>
      <c r="D76" s="40">
        <f>C76</f>
        <v>1881000</v>
      </c>
      <c r="E76" s="4"/>
      <c r="F76" s="4"/>
    </row>
    <row r="77" spans="1:6" ht="24" customHeight="1">
      <c r="A77" s="45">
        <v>6699</v>
      </c>
      <c r="B77" s="38" t="s">
        <v>63</v>
      </c>
      <c r="C77" s="117">
        <v>1881000</v>
      </c>
      <c r="D77" s="117">
        <v>1881000</v>
      </c>
      <c r="E77" s="4"/>
      <c r="F77" s="4"/>
    </row>
    <row r="78" spans="1:6" ht="24" customHeight="1">
      <c r="A78" s="58">
        <v>6700</v>
      </c>
      <c r="B78" s="35" t="s">
        <v>64</v>
      </c>
      <c r="C78" s="80">
        <f>SUM(C79:C81)</f>
        <v>3878000</v>
      </c>
      <c r="D78" s="46">
        <f>SUM(D79:D81)</f>
        <v>3878000</v>
      </c>
      <c r="E78" s="7"/>
      <c r="F78" s="4"/>
    </row>
    <row r="79" spans="1:6" ht="24" customHeight="1">
      <c r="A79" s="45">
        <v>6701</v>
      </c>
      <c r="B79" s="38" t="s">
        <v>65</v>
      </c>
      <c r="C79" s="111">
        <v>186000</v>
      </c>
      <c r="D79" s="111">
        <v>186000</v>
      </c>
      <c r="E79" s="6"/>
      <c r="F79" s="4"/>
    </row>
    <row r="80" spans="1:6" ht="24" customHeight="1">
      <c r="A80" s="45">
        <v>6702</v>
      </c>
      <c r="B80" s="38" t="s">
        <v>66</v>
      </c>
      <c r="C80" s="111">
        <v>192000</v>
      </c>
      <c r="D80" s="111">
        <v>192000</v>
      </c>
      <c r="E80" s="6"/>
      <c r="F80" s="4"/>
    </row>
    <row r="81" spans="1:6" ht="24" customHeight="1">
      <c r="A81" s="45">
        <v>6704</v>
      </c>
      <c r="B81" s="38" t="s">
        <v>68</v>
      </c>
      <c r="C81" s="111">
        <v>3500000</v>
      </c>
      <c r="D81" s="111">
        <v>3500000</v>
      </c>
      <c r="E81" s="6"/>
      <c r="F81" s="4"/>
    </row>
    <row r="82" spans="1:14" s="22" customFormat="1" ht="24" customHeight="1">
      <c r="A82" s="58">
        <v>6750</v>
      </c>
      <c r="B82" s="35" t="s">
        <v>84</v>
      </c>
      <c r="C82" s="82">
        <f>C83+C84</f>
        <v>40585900</v>
      </c>
      <c r="D82" s="48">
        <f>D83+D84</f>
        <v>40585900</v>
      </c>
      <c r="E82" s="21"/>
      <c r="F82" s="3"/>
      <c r="G82" s="30"/>
      <c r="H82" s="30"/>
      <c r="I82" s="30"/>
      <c r="J82" s="30"/>
      <c r="K82" s="30"/>
      <c r="L82" s="30"/>
      <c r="M82" s="30"/>
      <c r="N82" s="30"/>
    </row>
    <row r="83" spans="1:6" ht="24" customHeight="1">
      <c r="A83" s="45">
        <v>6757</v>
      </c>
      <c r="B83" s="38" t="s">
        <v>98</v>
      </c>
      <c r="C83" s="117">
        <v>16110900</v>
      </c>
      <c r="D83" s="117">
        <v>16110900</v>
      </c>
      <c r="E83" s="6"/>
      <c r="F83" s="4"/>
    </row>
    <row r="84" spans="1:6" ht="24" customHeight="1">
      <c r="A84" s="45">
        <v>6799</v>
      </c>
      <c r="B84" s="38" t="s">
        <v>108</v>
      </c>
      <c r="C84" s="111">
        <v>24475000</v>
      </c>
      <c r="D84" s="111">
        <v>24475000</v>
      </c>
      <c r="E84" s="6"/>
      <c r="F84" s="4"/>
    </row>
    <row r="85" spans="1:6" ht="30" customHeight="1">
      <c r="A85" s="58">
        <v>6900</v>
      </c>
      <c r="B85" s="35" t="s">
        <v>70</v>
      </c>
      <c r="C85" s="141">
        <f>SUM(C86:C89)</f>
        <v>50495101</v>
      </c>
      <c r="D85" s="141">
        <f>SUM(D86:D89)</f>
        <v>50495101</v>
      </c>
      <c r="E85" s="7">
        <f>SUM(E86:E89)</f>
        <v>0</v>
      </c>
      <c r="F85" s="4"/>
    </row>
    <row r="86" spans="1:6" ht="30" customHeight="1">
      <c r="A86" s="45">
        <v>6908</v>
      </c>
      <c r="B86" s="38" t="s">
        <v>90</v>
      </c>
      <c r="C86" s="117">
        <v>11198000</v>
      </c>
      <c r="D86" s="117">
        <v>11198000</v>
      </c>
      <c r="E86" s="6"/>
      <c r="F86" s="4"/>
    </row>
    <row r="87" spans="1:6" ht="30" customHeight="1">
      <c r="A87" s="45">
        <v>6912</v>
      </c>
      <c r="B87" s="38" t="s">
        <v>71</v>
      </c>
      <c r="C87" s="111">
        <v>5610000</v>
      </c>
      <c r="D87" s="111">
        <v>5610000</v>
      </c>
      <c r="E87" s="6"/>
      <c r="F87" s="4"/>
    </row>
    <row r="88" spans="1:6" ht="24" customHeight="1">
      <c r="A88" s="45">
        <v>6921</v>
      </c>
      <c r="B88" s="38" t="s">
        <v>119</v>
      </c>
      <c r="C88" s="111">
        <v>13167200</v>
      </c>
      <c r="D88" s="111">
        <v>13167200</v>
      </c>
      <c r="E88" s="6"/>
      <c r="F88" s="4"/>
    </row>
    <row r="89" spans="1:6" ht="33" customHeight="1">
      <c r="A89" s="45">
        <v>6949</v>
      </c>
      <c r="B89" s="50" t="s">
        <v>118</v>
      </c>
      <c r="C89" s="111">
        <v>20519901</v>
      </c>
      <c r="D89" s="111">
        <v>20519901</v>
      </c>
      <c r="E89" s="6"/>
      <c r="F89" s="4"/>
    </row>
    <row r="90" spans="1:6" ht="24" customHeight="1">
      <c r="A90" s="58">
        <v>7000</v>
      </c>
      <c r="B90" s="35" t="s">
        <v>73</v>
      </c>
      <c r="C90" s="80">
        <f>SUM(C91:C93)</f>
        <v>71820294</v>
      </c>
      <c r="D90" s="46">
        <f>SUM(D91:D93)</f>
        <v>71820294</v>
      </c>
      <c r="E90" s="7">
        <f>SUM(E91:E93)</f>
        <v>0</v>
      </c>
      <c r="F90" s="4"/>
    </row>
    <row r="91" spans="1:6" ht="24" customHeight="1">
      <c r="A91" s="45">
        <v>7001</v>
      </c>
      <c r="B91" s="38" t="s">
        <v>117</v>
      </c>
      <c r="C91" s="111">
        <v>36044500</v>
      </c>
      <c r="D91" s="111">
        <v>36044500</v>
      </c>
      <c r="E91" s="12"/>
      <c r="F91" s="4"/>
    </row>
    <row r="92" spans="1:6" ht="34.5" customHeight="1" hidden="1">
      <c r="A92" s="45">
        <v>7012</v>
      </c>
      <c r="B92" s="38" t="s">
        <v>116</v>
      </c>
      <c r="C92" s="83"/>
      <c r="D92" s="47"/>
      <c r="E92" s="4"/>
      <c r="F92" s="4"/>
    </row>
    <row r="93" spans="1:6" ht="33.75" customHeight="1">
      <c r="A93" s="45">
        <v>7049</v>
      </c>
      <c r="B93" s="107" t="s">
        <v>161</v>
      </c>
      <c r="C93" s="111">
        <v>35775794</v>
      </c>
      <c r="D93" s="111">
        <v>35775794</v>
      </c>
      <c r="E93" s="6"/>
      <c r="F93" s="4"/>
    </row>
    <row r="94" spans="1:14" s="22" customFormat="1" ht="26.25" customHeight="1">
      <c r="A94" s="58">
        <v>7050</v>
      </c>
      <c r="B94" s="35" t="s">
        <v>99</v>
      </c>
      <c r="C94" s="82">
        <f>C95</f>
        <v>10000000</v>
      </c>
      <c r="D94" s="48">
        <f>D95</f>
        <v>10000000</v>
      </c>
      <c r="E94" s="20">
        <f>E95</f>
        <v>0</v>
      </c>
      <c r="F94" s="3"/>
      <c r="G94" s="30"/>
      <c r="H94" s="30"/>
      <c r="I94" s="30"/>
      <c r="J94" s="30"/>
      <c r="K94" s="30"/>
      <c r="L94" s="30"/>
      <c r="M94" s="30"/>
      <c r="N94" s="30"/>
    </row>
    <row r="95" spans="1:6" ht="26.25" customHeight="1">
      <c r="A95" s="45">
        <v>7053</v>
      </c>
      <c r="B95" s="107" t="s">
        <v>162</v>
      </c>
      <c r="C95" s="139">
        <v>10000000</v>
      </c>
      <c r="D95" s="117">
        <v>10000000</v>
      </c>
      <c r="E95" s="6"/>
      <c r="F95" s="4"/>
    </row>
    <row r="96" spans="1:6" ht="26.25" customHeight="1">
      <c r="A96" s="58">
        <v>7750</v>
      </c>
      <c r="B96" s="35" t="s">
        <v>69</v>
      </c>
      <c r="C96" s="80">
        <f>SUM(C97:C99)</f>
        <v>19623560</v>
      </c>
      <c r="D96" s="46">
        <f>SUM(D97:D99)</f>
        <v>19623560</v>
      </c>
      <c r="E96" s="7">
        <f>SUM(E97:E99)</f>
        <v>0</v>
      </c>
      <c r="F96" s="4"/>
    </row>
    <row r="97" spans="1:6" ht="34.5" customHeight="1">
      <c r="A97" s="45">
        <v>7756</v>
      </c>
      <c r="B97" s="38" t="s">
        <v>130</v>
      </c>
      <c r="C97" s="83">
        <v>2570200</v>
      </c>
      <c r="D97" s="117">
        <v>2570200</v>
      </c>
      <c r="E97" s="4"/>
      <c r="F97" s="4"/>
    </row>
    <row r="98" spans="1:6" ht="34.5" customHeight="1">
      <c r="A98" s="134">
        <v>7761</v>
      </c>
      <c r="B98" s="107" t="s">
        <v>163</v>
      </c>
      <c r="C98" s="117">
        <v>3272500</v>
      </c>
      <c r="D98" s="117">
        <v>3272500</v>
      </c>
      <c r="E98" s="4"/>
      <c r="F98" s="4"/>
    </row>
    <row r="99" spans="1:6" ht="34.5" customHeight="1">
      <c r="A99" s="45">
        <v>7799</v>
      </c>
      <c r="B99" s="38" t="s">
        <v>74</v>
      </c>
      <c r="C99" s="117">
        <v>13780860</v>
      </c>
      <c r="D99" s="117">
        <v>13780860</v>
      </c>
      <c r="E99" s="6"/>
      <c r="F99" s="4"/>
    </row>
    <row r="100" spans="1:6" ht="29.25" customHeight="1">
      <c r="A100" s="100">
        <v>1.2</v>
      </c>
      <c r="B100" s="132" t="s">
        <v>155</v>
      </c>
      <c r="C100" s="126">
        <f>C101+C104+C109</f>
        <v>259941750</v>
      </c>
      <c r="D100" s="110">
        <f>D101+D104+D109</f>
        <v>117986146</v>
      </c>
      <c r="E100" s="138"/>
      <c r="F100" s="138"/>
    </row>
    <row r="101" spans="1:6" ht="24" customHeight="1">
      <c r="A101" s="58">
        <v>6000</v>
      </c>
      <c r="B101" s="35" t="s">
        <v>41</v>
      </c>
      <c r="C101" s="94">
        <f>SUM(C102:C103)</f>
        <v>141955604</v>
      </c>
      <c r="D101" s="144">
        <f>SUM(D102:D103)</f>
        <v>0</v>
      </c>
      <c r="E101" s="26"/>
      <c r="F101" s="26"/>
    </row>
    <row r="102" spans="1:6" ht="21.75" customHeight="1">
      <c r="A102" s="45">
        <v>6001</v>
      </c>
      <c r="B102" s="38" t="s">
        <v>37</v>
      </c>
      <c r="C102" s="99">
        <v>141955604</v>
      </c>
      <c r="D102" s="111"/>
      <c r="E102" s="26"/>
      <c r="F102" s="26"/>
    </row>
    <row r="103" spans="1:6" ht="24" customHeight="1" hidden="1">
      <c r="A103" s="45">
        <v>6003</v>
      </c>
      <c r="B103" s="38" t="s">
        <v>38</v>
      </c>
      <c r="C103" s="79"/>
      <c r="D103" s="40">
        <f>C103</f>
        <v>0</v>
      </c>
      <c r="E103" s="26"/>
      <c r="F103" s="26"/>
    </row>
    <row r="104" spans="1:6" ht="24" customHeight="1">
      <c r="A104" s="58">
        <v>6100</v>
      </c>
      <c r="B104" s="35" t="s">
        <v>42</v>
      </c>
      <c r="C104" s="97">
        <f>SUM(C105:C108)</f>
        <v>77275097</v>
      </c>
      <c r="D104" s="144">
        <f>SUM(D105:D108)</f>
        <v>77275097</v>
      </c>
      <c r="E104" s="26"/>
      <c r="F104" s="26"/>
    </row>
    <row r="105" spans="1:6" ht="24" customHeight="1">
      <c r="A105" s="45">
        <v>6101</v>
      </c>
      <c r="B105" s="38" t="s">
        <v>39</v>
      </c>
      <c r="C105" s="96">
        <v>1974000</v>
      </c>
      <c r="D105" s="145">
        <v>1974000</v>
      </c>
      <c r="E105" s="26"/>
      <c r="F105" s="26"/>
    </row>
    <row r="106" spans="1:6" ht="24" customHeight="1">
      <c r="A106" s="45">
        <v>6112</v>
      </c>
      <c r="B106" s="38" t="s">
        <v>128</v>
      </c>
      <c r="C106" s="96">
        <v>46835466</v>
      </c>
      <c r="D106" s="145">
        <v>46835466</v>
      </c>
      <c r="E106" s="26"/>
      <c r="F106" s="26"/>
    </row>
    <row r="107" spans="1:6" ht="24" customHeight="1">
      <c r="A107" s="45">
        <v>6113</v>
      </c>
      <c r="B107" s="38" t="s">
        <v>40</v>
      </c>
      <c r="C107" s="96">
        <v>420000</v>
      </c>
      <c r="D107" s="145">
        <v>420000</v>
      </c>
      <c r="E107" s="26"/>
      <c r="F107" s="26"/>
    </row>
    <row r="108" spans="1:6" ht="24" customHeight="1">
      <c r="A108" s="45">
        <v>6115</v>
      </c>
      <c r="B108" s="38" t="s">
        <v>107</v>
      </c>
      <c r="C108" s="96">
        <v>28045631</v>
      </c>
      <c r="D108" s="145">
        <v>28045631</v>
      </c>
      <c r="E108" s="26"/>
      <c r="F108" s="26"/>
    </row>
    <row r="109" spans="1:6" ht="24" customHeight="1">
      <c r="A109" s="58">
        <v>6300</v>
      </c>
      <c r="B109" s="35" t="s">
        <v>46</v>
      </c>
      <c r="C109" s="97">
        <f>SUM(C110:C113)</f>
        <v>40711049</v>
      </c>
      <c r="D109" s="144">
        <f>SUM(D110:D113)</f>
        <v>40711049</v>
      </c>
      <c r="E109" s="26"/>
      <c r="F109" s="26"/>
    </row>
    <row r="110" spans="1:6" ht="24" customHeight="1">
      <c r="A110" s="45">
        <v>6301</v>
      </c>
      <c r="B110" s="38" t="s">
        <v>47</v>
      </c>
      <c r="C110" s="96">
        <v>30427719</v>
      </c>
      <c r="D110" s="145">
        <v>30427719</v>
      </c>
      <c r="E110" s="26"/>
      <c r="F110" s="26"/>
    </row>
    <row r="111" spans="1:6" ht="24" customHeight="1">
      <c r="A111" s="45">
        <v>6302</v>
      </c>
      <c r="B111" s="38" t="s">
        <v>48</v>
      </c>
      <c r="C111" s="96">
        <v>5141665</v>
      </c>
      <c r="D111" s="145">
        <v>5141665</v>
      </c>
      <c r="E111" s="26"/>
      <c r="F111" s="26"/>
    </row>
    <row r="112" spans="1:6" ht="24" customHeight="1">
      <c r="A112" s="45">
        <v>6303</v>
      </c>
      <c r="B112" s="38" t="s">
        <v>49</v>
      </c>
      <c r="C112" s="96">
        <v>3427777</v>
      </c>
      <c r="D112" s="145">
        <v>3427777</v>
      </c>
      <c r="E112" s="26"/>
      <c r="F112" s="26"/>
    </row>
    <row r="113" spans="1:6" ht="24" customHeight="1">
      <c r="A113" s="45">
        <v>6304</v>
      </c>
      <c r="B113" s="38" t="s">
        <v>50</v>
      </c>
      <c r="C113" s="96">
        <v>1713888</v>
      </c>
      <c r="D113" s="145">
        <v>1713888</v>
      </c>
      <c r="E113" s="26"/>
      <c r="F113" s="26"/>
    </row>
    <row r="114" spans="1:9" ht="31.5" customHeight="1">
      <c r="A114" s="103">
        <v>1.3</v>
      </c>
      <c r="B114" s="104" t="s">
        <v>8</v>
      </c>
      <c r="C114" s="122">
        <f>C115+C121</f>
        <v>31927720</v>
      </c>
      <c r="D114" s="105">
        <f>D115+D121</f>
        <v>31927720</v>
      </c>
      <c r="E114" s="106"/>
      <c r="F114" s="106"/>
      <c r="H114" s="29">
        <v>209792759</v>
      </c>
      <c r="I114" s="29">
        <f>H114-C114</f>
        <v>177865039</v>
      </c>
    </row>
    <row r="115" spans="1:6" ht="24" customHeight="1">
      <c r="A115" s="58">
        <v>6400</v>
      </c>
      <c r="B115" s="58" t="s">
        <v>78</v>
      </c>
      <c r="C115" s="85">
        <f>SUM(C116:C116)</f>
        <v>17232720</v>
      </c>
      <c r="D115" s="59">
        <f>SUM(D116:D116)</f>
        <v>17232720</v>
      </c>
      <c r="E115" s="11"/>
      <c r="F115" s="4"/>
    </row>
    <row r="116" spans="1:6" ht="22.5" customHeight="1">
      <c r="A116" s="45">
        <v>6449</v>
      </c>
      <c r="B116" s="55" t="s">
        <v>138</v>
      </c>
      <c r="C116" s="86">
        <v>17232720</v>
      </c>
      <c r="D116" s="57">
        <v>17232720</v>
      </c>
      <c r="E116" s="10"/>
      <c r="F116" s="4"/>
    </row>
    <row r="117" spans="1:6" ht="24" customHeight="1" hidden="1">
      <c r="A117" s="58">
        <v>6900</v>
      </c>
      <c r="B117" s="35" t="s">
        <v>70</v>
      </c>
      <c r="C117" s="80">
        <f>C118</f>
        <v>0</v>
      </c>
      <c r="D117" s="46">
        <f>D118</f>
        <v>0</v>
      </c>
      <c r="E117" s="4"/>
      <c r="F117" s="4"/>
    </row>
    <row r="118" spans="1:6" ht="31.5" customHeight="1" hidden="1">
      <c r="A118" s="45">
        <v>6949</v>
      </c>
      <c r="B118" s="50" t="s">
        <v>93</v>
      </c>
      <c r="C118" s="83"/>
      <c r="D118" s="47"/>
      <c r="E118" s="4"/>
      <c r="F118" s="4"/>
    </row>
    <row r="119" spans="1:6" ht="24" customHeight="1" hidden="1">
      <c r="A119" s="73" t="s">
        <v>83</v>
      </c>
      <c r="B119" s="35" t="s">
        <v>84</v>
      </c>
      <c r="C119" s="80">
        <f>SUM(C120)</f>
        <v>0</v>
      </c>
      <c r="D119" s="46">
        <f>SUM(D120)</f>
        <v>0</v>
      </c>
      <c r="E119" s="4"/>
      <c r="F119" s="4"/>
    </row>
    <row r="120" spans="1:6" ht="24" customHeight="1" hidden="1">
      <c r="A120" s="45">
        <v>6758</v>
      </c>
      <c r="B120" s="38" t="s">
        <v>79</v>
      </c>
      <c r="C120" s="83"/>
      <c r="D120" s="47"/>
      <c r="E120" s="4"/>
      <c r="F120" s="4"/>
    </row>
    <row r="121" spans="1:6" ht="27.75" customHeight="1">
      <c r="A121" s="58">
        <v>7750</v>
      </c>
      <c r="B121" s="35" t="s">
        <v>69</v>
      </c>
      <c r="C121" s="80">
        <f>SUM(C122:C123)</f>
        <v>14695000</v>
      </c>
      <c r="D121" s="46">
        <f>SUM(D122:D123)</f>
        <v>14695000</v>
      </c>
      <c r="E121" s="7"/>
      <c r="F121" s="4"/>
    </row>
    <row r="122" spans="1:6" ht="32.25" customHeight="1">
      <c r="A122" s="45">
        <v>7753</v>
      </c>
      <c r="B122" s="50" t="s">
        <v>125</v>
      </c>
      <c r="C122" s="83"/>
      <c r="D122" s="47"/>
      <c r="E122" s="4"/>
      <c r="F122" s="4"/>
    </row>
    <row r="123" spans="1:6" ht="27.75" customHeight="1">
      <c r="A123" s="45">
        <v>7799</v>
      </c>
      <c r="B123" s="38" t="s">
        <v>165</v>
      </c>
      <c r="C123" s="83">
        <v>14695000</v>
      </c>
      <c r="D123" s="47">
        <v>14695000</v>
      </c>
      <c r="E123" s="4"/>
      <c r="F123" s="4"/>
    </row>
    <row r="124" spans="1:6" ht="24" customHeight="1" hidden="1">
      <c r="A124" s="58">
        <v>9000</v>
      </c>
      <c r="B124" s="49" t="s">
        <v>75</v>
      </c>
      <c r="C124" s="87">
        <f>C125</f>
        <v>0</v>
      </c>
      <c r="D124" s="60">
        <f>D125</f>
        <v>0</v>
      </c>
      <c r="E124" s="13">
        <f>D124</f>
        <v>0</v>
      </c>
      <c r="F124" s="4"/>
    </row>
    <row r="125" spans="1:6" ht="24" customHeight="1" hidden="1">
      <c r="A125" s="45">
        <v>9049</v>
      </c>
      <c r="B125" s="51" t="s">
        <v>69</v>
      </c>
      <c r="C125" s="83"/>
      <c r="D125" s="47"/>
      <c r="E125" s="12">
        <f>D125</f>
        <v>0</v>
      </c>
      <c r="F125" s="4"/>
    </row>
    <row r="126" spans="1:6" ht="24" customHeight="1" hidden="1">
      <c r="A126" s="72">
        <v>9050</v>
      </c>
      <c r="B126" s="61" t="s">
        <v>76</v>
      </c>
      <c r="C126" s="80"/>
      <c r="D126" s="46"/>
      <c r="E126" s="12">
        <f>D126</f>
        <v>0</v>
      </c>
      <c r="F126" s="4"/>
    </row>
    <row r="127" spans="1:6" ht="24" customHeight="1" hidden="1">
      <c r="A127" s="45">
        <v>9062</v>
      </c>
      <c r="B127" s="38" t="s">
        <v>110</v>
      </c>
      <c r="C127" s="83"/>
      <c r="D127" s="47"/>
      <c r="E127" s="12">
        <f>D127</f>
        <v>0</v>
      </c>
      <c r="F127" s="4"/>
    </row>
    <row r="128" spans="3:6" ht="29.25" customHeight="1">
      <c r="C128" s="170" t="s">
        <v>164</v>
      </c>
      <c r="D128" s="170"/>
      <c r="E128" s="170"/>
      <c r="F128" s="170"/>
    </row>
    <row r="129" spans="2:6" ht="18" customHeight="1">
      <c r="B129" s="64"/>
      <c r="C129" s="164" t="s">
        <v>26</v>
      </c>
      <c r="D129" s="164"/>
      <c r="E129" s="164"/>
      <c r="F129" s="164"/>
    </row>
    <row r="130" spans="2:5" ht="18.75" customHeight="1">
      <c r="B130" s="66"/>
      <c r="C130" s="112"/>
      <c r="D130" s="65" t="s">
        <v>192</v>
      </c>
      <c r="E130" s="172"/>
    </row>
    <row r="131" spans="2:5" ht="25.5" customHeight="1">
      <c r="B131" s="66"/>
      <c r="C131" s="112"/>
      <c r="D131" s="113"/>
      <c r="E131" s="65"/>
    </row>
    <row r="132" spans="1:14" s="67" customFormat="1" ht="24" customHeight="1">
      <c r="A132" s="62"/>
      <c r="B132" s="64"/>
      <c r="C132" s="169" t="s">
        <v>145</v>
      </c>
      <c r="D132" s="169"/>
      <c r="E132" s="169"/>
      <c r="F132" s="169"/>
      <c r="G132" s="68"/>
      <c r="H132" s="68"/>
      <c r="I132" s="68"/>
      <c r="J132" s="68"/>
      <c r="K132" s="68"/>
      <c r="L132" s="68"/>
      <c r="M132" s="68"/>
      <c r="N132" s="68"/>
    </row>
    <row r="133" spans="2:5" ht="17.25" customHeight="1">
      <c r="B133" s="66"/>
      <c r="C133" s="89"/>
      <c r="D133" s="147"/>
      <c r="E133" s="66"/>
    </row>
    <row r="134" spans="2:5" ht="17.25" customHeight="1">
      <c r="B134" s="15"/>
      <c r="D134" s="165"/>
      <c r="E134" s="165"/>
    </row>
  </sheetData>
  <sheetProtection/>
  <mergeCells count="17">
    <mergeCell ref="F8:F9"/>
    <mergeCell ref="A1:F1"/>
    <mergeCell ref="A2:F2"/>
    <mergeCell ref="A3:F3"/>
    <mergeCell ref="A4:F4"/>
    <mergeCell ref="A5:F5"/>
    <mergeCell ref="A6:F6"/>
    <mergeCell ref="C128:F128"/>
    <mergeCell ref="C129:F129"/>
    <mergeCell ref="C132:F132"/>
    <mergeCell ref="D134:E134"/>
    <mergeCell ref="A7:F7"/>
    <mergeCell ref="A8:A9"/>
    <mergeCell ref="B8:B9"/>
    <mergeCell ref="C8:C9"/>
    <mergeCell ref="D8:D9"/>
    <mergeCell ref="E8:E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4">
      <selection activeCell="A5" sqref="A5:F5"/>
    </sheetView>
  </sheetViews>
  <sheetFormatPr defaultColWidth="9.00390625" defaultRowHeight="15.75"/>
  <cols>
    <col min="1" max="1" width="6.625" style="63" customWidth="1"/>
    <col min="2" max="2" width="32.75390625" style="1" customWidth="1"/>
    <col min="3" max="3" width="15.875" style="98" customWidth="1"/>
    <col min="4" max="4" width="16.00390625" style="98" customWidth="1"/>
    <col min="5" max="5" width="7.625" style="2" customWidth="1"/>
    <col min="6" max="6" width="9.625" style="2" customWidth="1"/>
    <col min="7" max="7" width="0.6171875" style="29" customWidth="1"/>
    <col min="8" max="8" width="21.375" style="29" hidden="1" customWidth="1"/>
    <col min="9" max="9" width="13.00390625" style="29" hidden="1" customWidth="1"/>
    <col min="10" max="10" width="13.50390625" style="29" hidden="1" customWidth="1"/>
    <col min="11" max="11" width="9.00390625" style="29" hidden="1" customWidth="1"/>
    <col min="12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167</v>
      </c>
      <c r="B4" s="157"/>
      <c r="C4" s="157"/>
      <c r="D4" s="157"/>
      <c r="E4" s="157"/>
      <c r="F4" s="157"/>
    </row>
    <row r="5" spans="1:6" ht="17.25" customHeight="1">
      <c r="A5" s="158" t="s">
        <v>198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6" t="s">
        <v>103</v>
      </c>
      <c r="D8" s="166" t="s">
        <v>104</v>
      </c>
      <c r="E8" s="167" t="s">
        <v>105</v>
      </c>
      <c r="F8" s="154" t="s">
        <v>106</v>
      </c>
    </row>
    <row r="9" spans="1:6" ht="42" customHeight="1">
      <c r="A9" s="166"/>
      <c r="B9" s="166"/>
      <c r="C9" s="166"/>
      <c r="D9" s="166"/>
      <c r="E9" s="168"/>
      <c r="F9" s="154"/>
    </row>
    <row r="10" spans="1:6" ht="27" customHeight="1">
      <c r="A10" s="28" t="s">
        <v>1</v>
      </c>
      <c r="B10" s="32" t="s">
        <v>27</v>
      </c>
      <c r="C10" s="78"/>
      <c r="D10" s="78"/>
      <c r="E10" s="5"/>
      <c r="F10" s="5"/>
    </row>
    <row r="11" spans="1:6" ht="27" customHeight="1">
      <c r="A11" s="28" t="s">
        <v>0</v>
      </c>
      <c r="B11" s="32" t="s">
        <v>28</v>
      </c>
      <c r="C11" s="78"/>
      <c r="D11" s="78"/>
      <c r="E11" s="5"/>
      <c r="F11" s="5"/>
    </row>
    <row r="12" spans="1:8" ht="41.25" customHeight="1">
      <c r="A12" s="28" t="s">
        <v>2</v>
      </c>
      <c r="B12" s="32" t="s">
        <v>6</v>
      </c>
      <c r="C12" s="69">
        <f>C13+C81+C95</f>
        <v>7552826788</v>
      </c>
      <c r="D12" s="69">
        <f>D13+D81+D95</f>
        <v>7552826788</v>
      </c>
      <c r="E12" s="16"/>
      <c r="F12" s="16">
        <f>F13+F81+F95</f>
        <v>0</v>
      </c>
      <c r="H12" s="29">
        <v>1922316118</v>
      </c>
    </row>
    <row r="13" spans="1:7" ht="27" customHeight="1">
      <c r="A13" s="100">
        <v>1.1</v>
      </c>
      <c r="B13" s="101" t="s">
        <v>154</v>
      </c>
      <c r="C13" s="126">
        <f>C14+C16+C18+C23+C25+C28+C33+C35+C38+C42+C47+C49+C54+C57+C63+C65+C74+C76</f>
        <v>5697199682</v>
      </c>
      <c r="D13" s="126">
        <f>D14+D16+D18+D23+D25+D28+D33+D35+D38+D42+D47+D49+D54+D57+D63+D65+D74+D76</f>
        <v>5697199682</v>
      </c>
      <c r="E13" s="102"/>
      <c r="F13" s="127"/>
      <c r="G13" s="29">
        <f>C13-D13</f>
        <v>0</v>
      </c>
    </row>
    <row r="14" spans="1:10" ht="24" customHeight="1">
      <c r="A14" s="58">
        <v>6000</v>
      </c>
      <c r="B14" s="35" t="s">
        <v>41</v>
      </c>
      <c r="C14" s="94">
        <f>SUM(C15:C15)</f>
        <v>2415119896</v>
      </c>
      <c r="D14" s="94">
        <f>SUM(D15:D15)</f>
        <v>2415119896</v>
      </c>
      <c r="E14" s="5"/>
      <c r="F14" s="5"/>
      <c r="H14" s="29">
        <v>242621337</v>
      </c>
      <c r="J14" s="29">
        <f>H14-I14</f>
        <v>242621337</v>
      </c>
    </row>
    <row r="15" spans="1:10" ht="24" customHeight="1">
      <c r="A15" s="45">
        <v>6001</v>
      </c>
      <c r="B15" s="38" t="s">
        <v>37</v>
      </c>
      <c r="C15" s="115">
        <v>2415119896</v>
      </c>
      <c r="D15" s="115">
        <v>2415119896</v>
      </c>
      <c r="E15" s="5"/>
      <c r="F15" s="5"/>
      <c r="J15" s="29">
        <v>6000000</v>
      </c>
    </row>
    <row r="16" spans="1:9" ht="36" customHeight="1">
      <c r="A16" s="58">
        <v>6050</v>
      </c>
      <c r="B16" s="74" t="s">
        <v>111</v>
      </c>
      <c r="C16" s="150">
        <f>C17</f>
        <v>327522000</v>
      </c>
      <c r="D16" s="150">
        <f>D17</f>
        <v>327522000</v>
      </c>
      <c r="E16" s="5"/>
      <c r="F16" s="5"/>
      <c r="H16" s="29">
        <f>H12+H14</f>
        <v>2164937455</v>
      </c>
      <c r="I16" s="29">
        <f>H16-C12</f>
        <v>-5387889333</v>
      </c>
    </row>
    <row r="17" spans="1:8" ht="36" customHeight="1">
      <c r="A17" s="45">
        <v>6051</v>
      </c>
      <c r="B17" s="50" t="s">
        <v>111</v>
      </c>
      <c r="C17" s="115">
        <v>327522000</v>
      </c>
      <c r="D17" s="115">
        <v>327522000</v>
      </c>
      <c r="E17" s="5"/>
      <c r="F17" s="5"/>
      <c r="H17" s="29">
        <f>H16-C12</f>
        <v>-5387889333</v>
      </c>
    </row>
    <row r="18" spans="1:6" ht="24" customHeight="1">
      <c r="A18" s="58">
        <v>6100</v>
      </c>
      <c r="B18" s="35" t="s">
        <v>42</v>
      </c>
      <c r="C18" s="97">
        <f>SUM(C19:C22)</f>
        <v>1320573561</v>
      </c>
      <c r="D18" s="97">
        <f>SUM(D19:D22)</f>
        <v>1320573561</v>
      </c>
      <c r="E18" s="5"/>
      <c r="F18" s="5"/>
    </row>
    <row r="19" spans="1:8" ht="24" customHeight="1">
      <c r="A19" s="45">
        <v>6101</v>
      </c>
      <c r="B19" s="38" t="s">
        <v>39</v>
      </c>
      <c r="C19" s="115">
        <v>33033000</v>
      </c>
      <c r="D19" s="115">
        <v>33033000</v>
      </c>
      <c r="E19" s="5"/>
      <c r="F19" s="5"/>
      <c r="H19" s="29">
        <f>H12+H14</f>
        <v>2164937455</v>
      </c>
    </row>
    <row r="20" spans="1:8" ht="24" customHeight="1">
      <c r="A20" s="45">
        <v>6112</v>
      </c>
      <c r="B20" s="38" t="s">
        <v>128</v>
      </c>
      <c r="C20" s="115">
        <v>809076183</v>
      </c>
      <c r="D20" s="115">
        <v>809076183</v>
      </c>
      <c r="E20" s="5"/>
      <c r="F20" s="5"/>
      <c r="H20" s="29">
        <f>H19-C12</f>
        <v>-5387889333</v>
      </c>
    </row>
    <row r="21" spans="1:6" ht="24" customHeight="1">
      <c r="A21" s="45">
        <v>6113</v>
      </c>
      <c r="B21" s="38" t="s">
        <v>139</v>
      </c>
      <c r="C21" s="115">
        <v>7260000</v>
      </c>
      <c r="D21" s="115">
        <v>7260000</v>
      </c>
      <c r="E21" s="5"/>
      <c r="F21" s="5"/>
    </row>
    <row r="22" spans="1:6" ht="23.25" customHeight="1">
      <c r="A22" s="45">
        <v>6115</v>
      </c>
      <c r="B22" s="38" t="s">
        <v>95</v>
      </c>
      <c r="C22" s="115">
        <v>471204378</v>
      </c>
      <c r="D22" s="115">
        <v>471204378</v>
      </c>
      <c r="E22" s="5"/>
      <c r="F22" s="5"/>
    </row>
    <row r="23" spans="1:6" ht="23.25" customHeight="1">
      <c r="A23" s="58">
        <v>6200</v>
      </c>
      <c r="B23" s="35"/>
      <c r="C23" s="97">
        <f>C24</f>
        <v>33078000</v>
      </c>
      <c r="D23" s="137">
        <f>D24</f>
        <v>33078000</v>
      </c>
      <c r="E23" s="23"/>
      <c r="F23" s="23"/>
    </row>
    <row r="24" spans="1:6" ht="23.25" customHeight="1">
      <c r="A24" s="45">
        <v>6201</v>
      </c>
      <c r="B24" s="38"/>
      <c r="C24" s="96">
        <v>33078000</v>
      </c>
      <c r="D24" s="96">
        <v>33078000</v>
      </c>
      <c r="E24" s="5"/>
      <c r="F24" s="5"/>
    </row>
    <row r="25" spans="1:6" ht="23.25" customHeight="1">
      <c r="A25" s="58">
        <v>6250</v>
      </c>
      <c r="B25" s="35" t="s">
        <v>43</v>
      </c>
      <c r="C25" s="97">
        <f>SUM(C26:C27)</f>
        <v>4009500</v>
      </c>
      <c r="D25" s="97">
        <f>SUM(D26:D27)</f>
        <v>4009500</v>
      </c>
      <c r="E25" s="5"/>
      <c r="F25" s="5"/>
    </row>
    <row r="26" spans="1:6" ht="23.25" customHeight="1">
      <c r="A26" s="70">
        <v>6253</v>
      </c>
      <c r="B26" s="42" t="s">
        <v>44</v>
      </c>
      <c r="C26" s="111">
        <v>1554000</v>
      </c>
      <c r="D26" s="111">
        <v>1554000</v>
      </c>
      <c r="E26" s="5"/>
      <c r="F26" s="5"/>
    </row>
    <row r="27" spans="1:6" ht="23.25" customHeight="1">
      <c r="A27" s="134">
        <v>6299</v>
      </c>
      <c r="B27" s="107" t="s">
        <v>45</v>
      </c>
      <c r="C27" s="111">
        <v>2455500</v>
      </c>
      <c r="D27" s="111">
        <v>2455500</v>
      </c>
      <c r="E27" s="5"/>
      <c r="F27" s="5"/>
    </row>
    <row r="28" spans="1:6" ht="23.25" customHeight="1">
      <c r="A28" s="58">
        <v>6300</v>
      </c>
      <c r="B28" s="35" t="s">
        <v>46</v>
      </c>
      <c r="C28" s="97">
        <f>SUM(C29:C32)</f>
        <v>687281931</v>
      </c>
      <c r="D28" s="97">
        <f>SUM(D29:D32)</f>
        <v>687281931</v>
      </c>
      <c r="E28" s="5"/>
      <c r="F28" s="5"/>
    </row>
    <row r="29" spans="1:6" ht="23.25" customHeight="1">
      <c r="A29" s="45">
        <v>6301</v>
      </c>
      <c r="B29" s="38" t="s">
        <v>47</v>
      </c>
      <c r="C29" s="111">
        <v>512415473</v>
      </c>
      <c r="D29" s="111">
        <v>512415473</v>
      </c>
      <c r="E29" s="5"/>
      <c r="F29" s="5"/>
    </row>
    <row r="30" spans="1:6" ht="24" customHeight="1">
      <c r="A30" s="45">
        <v>6302</v>
      </c>
      <c r="B30" s="38" t="s">
        <v>48</v>
      </c>
      <c r="C30" s="111">
        <v>87598314</v>
      </c>
      <c r="D30" s="111">
        <v>87598314</v>
      </c>
      <c r="E30" s="5"/>
      <c r="F30" s="5"/>
    </row>
    <row r="31" spans="1:6" ht="24" customHeight="1">
      <c r="A31" s="45">
        <v>6303</v>
      </c>
      <c r="B31" s="38" t="s">
        <v>49</v>
      </c>
      <c r="C31" s="111">
        <v>57670049</v>
      </c>
      <c r="D31" s="111">
        <v>57670049</v>
      </c>
      <c r="E31" s="5"/>
      <c r="F31" s="5"/>
    </row>
    <row r="32" spans="1:6" ht="24" customHeight="1">
      <c r="A32" s="45">
        <v>6304</v>
      </c>
      <c r="B32" s="38" t="s">
        <v>50</v>
      </c>
      <c r="C32" s="111">
        <v>29598095</v>
      </c>
      <c r="D32" s="111">
        <v>29598095</v>
      </c>
      <c r="E32" s="5"/>
      <c r="F32" s="5"/>
    </row>
    <row r="33" spans="1:6" ht="31.5" customHeight="1">
      <c r="A33" s="72">
        <v>6400</v>
      </c>
      <c r="B33" s="43" t="s">
        <v>78</v>
      </c>
      <c r="C33" s="95">
        <f>C34</f>
        <v>273642796</v>
      </c>
      <c r="D33" s="95">
        <f>D34</f>
        <v>273642796</v>
      </c>
      <c r="E33" s="5"/>
      <c r="F33" s="5"/>
    </row>
    <row r="34" spans="1:6" ht="33.75" customHeight="1">
      <c r="A34" s="45">
        <v>6404</v>
      </c>
      <c r="B34" s="50" t="s">
        <v>114</v>
      </c>
      <c r="C34" s="111">
        <v>273642796</v>
      </c>
      <c r="D34" s="111">
        <v>273642796</v>
      </c>
      <c r="E34" s="5"/>
      <c r="F34" s="5"/>
    </row>
    <row r="35" spans="1:6" ht="24" customHeight="1">
      <c r="A35" s="58">
        <v>6500</v>
      </c>
      <c r="B35" s="35" t="s">
        <v>51</v>
      </c>
      <c r="C35" s="80">
        <f>SUM(C36:C37)</f>
        <v>45441203</v>
      </c>
      <c r="D35" s="80">
        <f>SUM(D36:D37)</f>
        <v>45441203</v>
      </c>
      <c r="E35" s="7">
        <f>SUM(E36:E37)</f>
        <v>0</v>
      </c>
      <c r="F35" s="5"/>
    </row>
    <row r="36" spans="1:6" ht="24" customHeight="1">
      <c r="A36" s="45">
        <v>6501</v>
      </c>
      <c r="B36" s="38" t="s">
        <v>52</v>
      </c>
      <c r="C36" s="111">
        <v>38241203</v>
      </c>
      <c r="D36" s="111">
        <v>38241203</v>
      </c>
      <c r="E36" s="6"/>
      <c r="F36" s="5"/>
    </row>
    <row r="37" spans="1:6" ht="24" customHeight="1">
      <c r="A37" s="45">
        <v>6504</v>
      </c>
      <c r="B37" s="38" t="s">
        <v>53</v>
      </c>
      <c r="C37" s="83">
        <v>7200000</v>
      </c>
      <c r="D37" s="83">
        <v>7200000</v>
      </c>
      <c r="E37" s="5"/>
      <c r="F37" s="5"/>
    </row>
    <row r="38" spans="1:6" ht="24" customHeight="1">
      <c r="A38" s="58">
        <v>6550</v>
      </c>
      <c r="B38" s="35" t="s">
        <v>54</v>
      </c>
      <c r="C38" s="80">
        <f>SUM(C39:C41)</f>
        <v>134835300</v>
      </c>
      <c r="D38" s="80">
        <f>SUM(D39:D41)</f>
        <v>134835300</v>
      </c>
      <c r="E38" s="7">
        <f>SUM(E39:E41)</f>
        <v>0</v>
      </c>
      <c r="F38" s="5"/>
    </row>
    <row r="39" spans="1:6" ht="24" customHeight="1">
      <c r="A39" s="45">
        <v>6551</v>
      </c>
      <c r="B39" s="38" t="s">
        <v>55</v>
      </c>
      <c r="C39" s="83">
        <v>44799900</v>
      </c>
      <c r="D39" s="83">
        <v>44799900</v>
      </c>
      <c r="E39" s="14"/>
      <c r="F39" s="5"/>
    </row>
    <row r="40" spans="1:6" ht="24" customHeight="1">
      <c r="A40" s="45">
        <v>6552</v>
      </c>
      <c r="B40" s="38" t="s">
        <v>56</v>
      </c>
      <c r="C40" s="83">
        <v>6553500</v>
      </c>
      <c r="D40" s="83">
        <v>6553500</v>
      </c>
      <c r="E40" s="14"/>
      <c r="F40" s="5"/>
    </row>
    <row r="41" spans="1:6" ht="24" customHeight="1">
      <c r="A41" s="45">
        <v>6559</v>
      </c>
      <c r="B41" s="38" t="s">
        <v>87</v>
      </c>
      <c r="C41" s="83">
        <v>83481900</v>
      </c>
      <c r="D41" s="83">
        <v>83481900</v>
      </c>
      <c r="E41" s="14"/>
      <c r="F41" s="5"/>
    </row>
    <row r="42" spans="1:6" ht="24" customHeight="1">
      <c r="A42" s="58">
        <v>6600</v>
      </c>
      <c r="B42" s="35" t="s">
        <v>57</v>
      </c>
      <c r="C42" s="80">
        <f>SUM(C43:C46)</f>
        <v>6390000</v>
      </c>
      <c r="D42" s="80">
        <f>SUM(D43:D46)</f>
        <v>6390000</v>
      </c>
      <c r="E42" s="7">
        <f>SUM(E43:E46)</f>
        <v>0</v>
      </c>
      <c r="F42" s="5"/>
    </row>
    <row r="43" spans="1:6" ht="24" customHeight="1">
      <c r="A43" s="45">
        <v>6601</v>
      </c>
      <c r="B43" s="38" t="s">
        <v>58</v>
      </c>
      <c r="C43" s="83">
        <v>264000</v>
      </c>
      <c r="D43" s="83">
        <v>264000</v>
      </c>
      <c r="E43" s="93"/>
      <c r="F43" s="5"/>
    </row>
    <row r="44" spans="1:6" ht="24" customHeight="1">
      <c r="A44" s="45">
        <v>6605</v>
      </c>
      <c r="B44" s="38" t="s">
        <v>60</v>
      </c>
      <c r="C44" s="83">
        <v>2376000</v>
      </c>
      <c r="D44" s="83">
        <v>2376000</v>
      </c>
      <c r="E44" s="6"/>
      <c r="F44" s="5"/>
    </row>
    <row r="45" spans="1:6" ht="24" customHeight="1">
      <c r="A45" s="45">
        <v>6608</v>
      </c>
      <c r="B45" s="38" t="s">
        <v>59</v>
      </c>
      <c r="C45" s="83"/>
      <c r="D45" s="83"/>
      <c r="E45" s="6"/>
      <c r="F45" s="5"/>
    </row>
    <row r="46" spans="1:6" ht="24" customHeight="1">
      <c r="A46" s="45">
        <v>6618</v>
      </c>
      <c r="B46" s="38" t="s">
        <v>88</v>
      </c>
      <c r="C46" s="83">
        <v>3750000</v>
      </c>
      <c r="D46" s="83">
        <v>3750000</v>
      </c>
      <c r="E46" s="6"/>
      <c r="F46" s="5"/>
    </row>
    <row r="47" spans="1:6" ht="24" customHeight="1">
      <c r="A47" s="58">
        <v>6650</v>
      </c>
      <c r="B47" s="35" t="s">
        <v>61</v>
      </c>
      <c r="C47" s="80">
        <f>SUM(C48:C48)</f>
        <v>1881000</v>
      </c>
      <c r="D47" s="137">
        <f>C47</f>
        <v>1881000</v>
      </c>
      <c r="E47" s="4"/>
      <c r="F47" s="4"/>
    </row>
    <row r="48" spans="1:6" ht="24" customHeight="1">
      <c r="A48" s="45">
        <v>6699</v>
      </c>
      <c r="B48" s="38" t="s">
        <v>63</v>
      </c>
      <c r="C48" s="83">
        <v>1881000</v>
      </c>
      <c r="D48" s="83">
        <v>1881000</v>
      </c>
      <c r="E48" s="4"/>
      <c r="F48" s="4"/>
    </row>
    <row r="49" spans="1:6" ht="24" customHeight="1">
      <c r="A49" s="58">
        <v>6700</v>
      </c>
      <c r="B49" s="35" t="s">
        <v>64</v>
      </c>
      <c r="C49" s="80">
        <f>SUM(C50:C53)</f>
        <v>23341500</v>
      </c>
      <c r="D49" s="80">
        <f>SUM(D50:D53)</f>
        <v>23341500</v>
      </c>
      <c r="E49" s="7"/>
      <c r="F49" s="4"/>
    </row>
    <row r="50" spans="1:6" ht="24" customHeight="1">
      <c r="A50" s="45">
        <v>6701</v>
      </c>
      <c r="B50" s="38" t="s">
        <v>65</v>
      </c>
      <c r="C50" s="111">
        <v>2155500</v>
      </c>
      <c r="D50" s="111">
        <v>2155500</v>
      </c>
      <c r="E50" s="6"/>
      <c r="F50" s="4"/>
    </row>
    <row r="51" spans="1:6" ht="24" customHeight="1">
      <c r="A51" s="45">
        <v>6702</v>
      </c>
      <c r="B51" s="38" t="s">
        <v>66</v>
      </c>
      <c r="C51" s="111">
        <v>4536000</v>
      </c>
      <c r="D51" s="111">
        <v>4536000</v>
      </c>
      <c r="E51" s="6"/>
      <c r="F51" s="4"/>
    </row>
    <row r="52" spans="1:6" ht="24" customHeight="1">
      <c r="A52" s="45">
        <v>6703</v>
      </c>
      <c r="B52" s="38" t="s">
        <v>67</v>
      </c>
      <c r="C52" s="111">
        <v>4150000</v>
      </c>
      <c r="D52" s="111">
        <v>4150000</v>
      </c>
      <c r="E52" s="6"/>
      <c r="F52" s="4"/>
    </row>
    <row r="53" spans="1:6" ht="24" customHeight="1">
      <c r="A53" s="45">
        <v>6704</v>
      </c>
      <c r="B53" s="38" t="s">
        <v>68</v>
      </c>
      <c r="C53" s="111">
        <v>12500000</v>
      </c>
      <c r="D53" s="111">
        <v>12500000</v>
      </c>
      <c r="E53" s="6"/>
      <c r="F53" s="4"/>
    </row>
    <row r="54" spans="1:14" s="22" customFormat="1" ht="24" customHeight="1">
      <c r="A54" s="58">
        <v>6750</v>
      </c>
      <c r="B54" s="35" t="s">
        <v>84</v>
      </c>
      <c r="C54" s="82">
        <f>C55+C56</f>
        <v>105418600</v>
      </c>
      <c r="D54" s="82">
        <f>D55+D56</f>
        <v>105418600</v>
      </c>
      <c r="E54" s="21"/>
      <c r="F54" s="3"/>
      <c r="G54" s="30"/>
      <c r="H54" s="30"/>
      <c r="I54" s="30"/>
      <c r="J54" s="30"/>
      <c r="K54" s="30"/>
      <c r="L54" s="30"/>
      <c r="M54" s="30"/>
      <c r="N54" s="30"/>
    </row>
    <row r="55" spans="1:6" ht="24" customHeight="1">
      <c r="A55" s="45">
        <v>6757</v>
      </c>
      <c r="B55" s="38" t="s">
        <v>98</v>
      </c>
      <c r="C55" s="117">
        <v>64443600</v>
      </c>
      <c r="D55" s="117">
        <v>64443600</v>
      </c>
      <c r="E55" s="6"/>
      <c r="F55" s="4"/>
    </row>
    <row r="56" spans="1:6" ht="24" customHeight="1">
      <c r="A56" s="45">
        <v>6799</v>
      </c>
      <c r="B56" s="38" t="s">
        <v>108</v>
      </c>
      <c r="C56" s="83">
        <v>40975000</v>
      </c>
      <c r="D56" s="83">
        <v>40975000</v>
      </c>
      <c r="E56" s="6"/>
      <c r="F56" s="4"/>
    </row>
    <row r="57" spans="1:6" ht="30" customHeight="1">
      <c r="A57" s="58">
        <v>6900</v>
      </c>
      <c r="B57" s="35" t="s">
        <v>70</v>
      </c>
      <c r="C57" s="80">
        <f>SUM(C58:C62)</f>
        <v>94529076</v>
      </c>
      <c r="D57" s="80">
        <f>SUM(D58:D62)</f>
        <v>94529076</v>
      </c>
      <c r="E57" s="7">
        <f>SUM(E59:E62)</f>
        <v>0</v>
      </c>
      <c r="F57" s="4"/>
    </row>
    <row r="58" spans="1:6" ht="30" customHeight="1">
      <c r="A58" s="45">
        <v>6907</v>
      </c>
      <c r="B58" s="38" t="s">
        <v>115</v>
      </c>
      <c r="C58" s="117">
        <v>12403000</v>
      </c>
      <c r="D58" s="117">
        <v>12403000</v>
      </c>
      <c r="E58" s="6"/>
      <c r="F58" s="4"/>
    </row>
    <row r="59" spans="1:6" ht="30" customHeight="1">
      <c r="A59" s="45">
        <v>6912</v>
      </c>
      <c r="B59" s="38" t="s">
        <v>71</v>
      </c>
      <c r="C59" s="111">
        <v>11140000</v>
      </c>
      <c r="D59" s="111">
        <v>11140000</v>
      </c>
      <c r="E59" s="6"/>
      <c r="F59" s="4"/>
    </row>
    <row r="60" spans="1:6" ht="24" customHeight="1">
      <c r="A60" s="45">
        <v>6913</v>
      </c>
      <c r="B60" s="38" t="s">
        <v>72</v>
      </c>
      <c r="C60" s="111">
        <v>8000000</v>
      </c>
      <c r="D60" s="111">
        <v>8000000</v>
      </c>
      <c r="E60" s="6"/>
      <c r="F60" s="4"/>
    </row>
    <row r="61" spans="1:6" ht="24" customHeight="1">
      <c r="A61" s="45">
        <v>6921</v>
      </c>
      <c r="B61" s="38" t="s">
        <v>119</v>
      </c>
      <c r="C61" s="111">
        <v>20285200</v>
      </c>
      <c r="D61" s="111">
        <v>20285200</v>
      </c>
      <c r="E61" s="6"/>
      <c r="F61" s="4"/>
    </row>
    <row r="62" spans="1:6" ht="33" customHeight="1">
      <c r="A62" s="45">
        <v>6949</v>
      </c>
      <c r="B62" s="50" t="s">
        <v>118</v>
      </c>
      <c r="C62" s="111">
        <v>42700876</v>
      </c>
      <c r="D62" s="111">
        <v>42700876</v>
      </c>
      <c r="E62" s="6"/>
      <c r="F62" s="4"/>
    </row>
    <row r="63" spans="1:6" ht="33" customHeight="1">
      <c r="A63" s="58">
        <v>6950</v>
      </c>
      <c r="B63" s="136" t="s">
        <v>156</v>
      </c>
      <c r="C63" s="82">
        <f>C64</f>
        <v>14960000</v>
      </c>
      <c r="D63" s="82">
        <f>D64</f>
        <v>14960000</v>
      </c>
      <c r="E63" s="21"/>
      <c r="F63" s="3"/>
    </row>
    <row r="64" spans="1:6" ht="33" customHeight="1">
      <c r="A64" s="134">
        <v>6999</v>
      </c>
      <c r="B64" s="135" t="s">
        <v>157</v>
      </c>
      <c r="C64" s="83">
        <v>14960000</v>
      </c>
      <c r="D64" s="83">
        <v>14960000</v>
      </c>
      <c r="E64" s="6"/>
      <c r="F64" s="4"/>
    </row>
    <row r="65" spans="1:6" ht="24" customHeight="1">
      <c r="A65" s="58">
        <v>7000</v>
      </c>
      <c r="B65" s="35" t="s">
        <v>73</v>
      </c>
      <c r="C65" s="80">
        <f>SUM(C66:C73)</f>
        <v>144425794</v>
      </c>
      <c r="D65" s="80">
        <f>SUM(D66:D73)</f>
        <v>144425794</v>
      </c>
      <c r="E65" s="7">
        <f>SUM(E66:E68)</f>
        <v>0</v>
      </c>
      <c r="F65" s="4"/>
    </row>
    <row r="66" spans="1:6" ht="24" customHeight="1">
      <c r="A66" s="45">
        <v>7001</v>
      </c>
      <c r="B66" s="38" t="s">
        <v>117</v>
      </c>
      <c r="C66" s="83">
        <v>37919500</v>
      </c>
      <c r="D66" s="83">
        <v>37919500</v>
      </c>
      <c r="E66" s="12"/>
      <c r="F66" s="4"/>
    </row>
    <row r="67" spans="1:6" ht="24" customHeight="1">
      <c r="A67" s="149" t="s">
        <v>173</v>
      </c>
      <c r="B67" s="107" t="s">
        <v>174</v>
      </c>
      <c r="C67" s="83">
        <v>1983000</v>
      </c>
      <c r="D67" s="83">
        <v>1983000</v>
      </c>
      <c r="E67" s="12"/>
      <c r="F67" s="4"/>
    </row>
    <row r="68" spans="1:6" ht="24" customHeight="1">
      <c r="A68" s="45">
        <v>7004</v>
      </c>
      <c r="B68" s="38" t="s">
        <v>120</v>
      </c>
      <c r="C68" s="83">
        <v>1820000</v>
      </c>
      <c r="D68" s="83">
        <v>1820000</v>
      </c>
      <c r="E68" s="4"/>
      <c r="F68" s="4"/>
    </row>
    <row r="69" spans="1:6" ht="24" customHeight="1">
      <c r="A69" s="134">
        <v>7049</v>
      </c>
      <c r="B69" s="107" t="s">
        <v>168</v>
      </c>
      <c r="C69" s="111">
        <v>35700000</v>
      </c>
      <c r="D69" s="111">
        <v>35700000</v>
      </c>
      <c r="E69" s="6"/>
      <c r="F69" s="4"/>
    </row>
    <row r="70" spans="1:6" ht="33.75" customHeight="1">
      <c r="A70" s="134">
        <v>7049</v>
      </c>
      <c r="B70" s="107" t="s">
        <v>169</v>
      </c>
      <c r="C70" s="111">
        <v>2500000</v>
      </c>
      <c r="D70" s="111">
        <v>2500000</v>
      </c>
      <c r="E70" s="6"/>
      <c r="F70" s="4"/>
    </row>
    <row r="71" spans="1:6" ht="33.75" customHeight="1">
      <c r="A71" s="134">
        <v>7049</v>
      </c>
      <c r="B71" s="135" t="s">
        <v>170</v>
      </c>
      <c r="C71" s="111">
        <f>44897000-9793706</f>
        <v>35103294</v>
      </c>
      <c r="D71" s="111">
        <f>44897000-9793706</f>
        <v>35103294</v>
      </c>
      <c r="E71" s="6"/>
      <c r="F71" s="4"/>
    </row>
    <row r="72" spans="1:6" ht="33.75" customHeight="1">
      <c r="A72" s="134">
        <v>7049</v>
      </c>
      <c r="B72" s="135" t="s">
        <v>171</v>
      </c>
      <c r="C72" s="111">
        <f>4900000*2</f>
        <v>9800000</v>
      </c>
      <c r="D72" s="111">
        <f>4900000*2</f>
        <v>9800000</v>
      </c>
      <c r="E72" s="6"/>
      <c r="F72" s="4"/>
    </row>
    <row r="73" spans="1:6" ht="33.75" customHeight="1">
      <c r="A73" s="134">
        <v>7049</v>
      </c>
      <c r="B73" s="135" t="s">
        <v>172</v>
      </c>
      <c r="C73" s="111">
        <v>19600000</v>
      </c>
      <c r="D73" s="111">
        <v>19600000</v>
      </c>
      <c r="E73" s="6"/>
      <c r="F73" s="4"/>
    </row>
    <row r="74" spans="1:14" s="22" customFormat="1" ht="26.25" customHeight="1">
      <c r="A74" s="58">
        <v>7050</v>
      </c>
      <c r="B74" s="35" t="s">
        <v>99</v>
      </c>
      <c r="C74" s="82">
        <f>C75</f>
        <v>10000000</v>
      </c>
      <c r="D74" s="82">
        <f>D75</f>
        <v>10000000</v>
      </c>
      <c r="E74" s="20">
        <f>E75</f>
        <v>0</v>
      </c>
      <c r="F74" s="3"/>
      <c r="G74" s="30"/>
      <c r="H74" s="30"/>
      <c r="I74" s="30"/>
      <c r="J74" s="30"/>
      <c r="K74" s="30"/>
      <c r="L74" s="30"/>
      <c r="M74" s="30"/>
      <c r="N74" s="30"/>
    </row>
    <row r="75" spans="1:6" ht="26.25" customHeight="1">
      <c r="A75" s="134">
        <v>7053</v>
      </c>
      <c r="B75" s="38" t="s">
        <v>97</v>
      </c>
      <c r="C75" s="139">
        <v>10000000</v>
      </c>
      <c r="D75" s="83">
        <f>C75</f>
        <v>10000000</v>
      </c>
      <c r="E75" s="6"/>
      <c r="F75" s="4"/>
    </row>
    <row r="76" spans="1:6" ht="26.25" customHeight="1">
      <c r="A76" s="58">
        <v>7750</v>
      </c>
      <c r="B76" s="35" t="s">
        <v>69</v>
      </c>
      <c r="C76" s="80">
        <f>SUM(C77:C80)</f>
        <v>54749525</v>
      </c>
      <c r="D76" s="80">
        <f>SUM(D77:D80)</f>
        <v>54749525</v>
      </c>
      <c r="E76" s="7">
        <f>SUM(E77:E80)</f>
        <v>0</v>
      </c>
      <c r="F76" s="4"/>
    </row>
    <row r="77" spans="1:6" ht="25.5" customHeight="1">
      <c r="A77" s="45">
        <v>7756</v>
      </c>
      <c r="B77" s="77" t="s">
        <v>130</v>
      </c>
      <c r="C77" s="117">
        <v>3551400</v>
      </c>
      <c r="D77" s="117">
        <v>3551400</v>
      </c>
      <c r="E77" s="4"/>
      <c r="F77" s="4"/>
    </row>
    <row r="78" spans="1:6" ht="25.5" customHeight="1">
      <c r="A78" s="45">
        <v>7757</v>
      </c>
      <c r="B78" s="77" t="s">
        <v>122</v>
      </c>
      <c r="C78" s="117">
        <v>11156765</v>
      </c>
      <c r="D78" s="117">
        <v>11156765</v>
      </c>
      <c r="E78" s="4"/>
      <c r="F78" s="4"/>
    </row>
    <row r="79" spans="1:6" ht="25.5" customHeight="1">
      <c r="A79" s="134">
        <v>7761</v>
      </c>
      <c r="B79" s="107" t="s">
        <v>163</v>
      </c>
      <c r="C79" s="117">
        <v>3272500</v>
      </c>
      <c r="D79" s="117">
        <v>3272500</v>
      </c>
      <c r="E79" s="4"/>
      <c r="F79" s="4"/>
    </row>
    <row r="80" spans="1:6" ht="25.5" customHeight="1">
      <c r="A80" s="45">
        <v>7799</v>
      </c>
      <c r="B80" s="107" t="s">
        <v>175</v>
      </c>
      <c r="C80" s="117">
        <v>36768860</v>
      </c>
      <c r="D80" s="117">
        <v>36768860</v>
      </c>
      <c r="E80" s="6"/>
      <c r="F80" s="4"/>
    </row>
    <row r="81" spans="1:8" ht="29.25" customHeight="1">
      <c r="A81" s="100">
        <v>1.2</v>
      </c>
      <c r="B81" s="101" t="s">
        <v>155</v>
      </c>
      <c r="C81" s="123">
        <f>C82+C85+C90</f>
        <v>1022568039</v>
      </c>
      <c r="D81" s="123">
        <f>D82+D85+D90</f>
        <v>1022568039</v>
      </c>
      <c r="E81" s="138"/>
      <c r="F81" s="138"/>
      <c r="H81" s="29">
        <f>D81+D28+D18+D16+D14</f>
        <v>5773065427</v>
      </c>
    </row>
    <row r="82" spans="1:6" ht="24" customHeight="1">
      <c r="A82" s="58">
        <v>6000</v>
      </c>
      <c r="B82" s="35" t="s">
        <v>41</v>
      </c>
      <c r="C82" s="94">
        <f>SUM(C83:C84)</f>
        <v>558786007</v>
      </c>
      <c r="D82" s="97">
        <f>SUM(D83:D84)</f>
        <v>558786007</v>
      </c>
      <c r="E82" s="26"/>
      <c r="F82" s="24"/>
    </row>
    <row r="83" spans="1:6" ht="21.75" customHeight="1">
      <c r="A83" s="45">
        <v>6001</v>
      </c>
      <c r="B83" s="38" t="s">
        <v>37</v>
      </c>
      <c r="C83" s="115">
        <v>558786007</v>
      </c>
      <c r="D83" s="115">
        <v>558786007</v>
      </c>
      <c r="E83" s="26"/>
      <c r="F83" s="24"/>
    </row>
    <row r="84" spans="1:6" ht="24" customHeight="1" hidden="1">
      <c r="A84" s="45">
        <v>6003</v>
      </c>
      <c r="B84" s="38" t="s">
        <v>38</v>
      </c>
      <c r="C84" s="79"/>
      <c r="D84" s="81">
        <f>C84</f>
        <v>0</v>
      </c>
      <c r="E84" s="26"/>
      <c r="F84" s="24"/>
    </row>
    <row r="85" spans="1:6" ht="24" customHeight="1">
      <c r="A85" s="58">
        <v>6100</v>
      </c>
      <c r="B85" s="35" t="s">
        <v>42</v>
      </c>
      <c r="C85" s="97">
        <f>SUM(C86:C89)</f>
        <v>304766313</v>
      </c>
      <c r="D85" s="97">
        <f>SUM(D86:D89)</f>
        <v>304766313</v>
      </c>
      <c r="E85" s="26"/>
      <c r="F85" s="24"/>
    </row>
    <row r="86" spans="1:6" ht="24" customHeight="1">
      <c r="A86" s="45">
        <v>6101</v>
      </c>
      <c r="B86" s="38" t="s">
        <v>39</v>
      </c>
      <c r="C86" s="115">
        <v>7644000</v>
      </c>
      <c r="D86" s="115">
        <v>7644000</v>
      </c>
      <c r="E86" s="26"/>
      <c r="F86" s="24"/>
    </row>
    <row r="87" spans="1:6" ht="24" customHeight="1">
      <c r="A87" s="45">
        <v>6112</v>
      </c>
      <c r="B87" s="38" t="s">
        <v>128</v>
      </c>
      <c r="C87" s="115">
        <v>186504240</v>
      </c>
      <c r="D87" s="115">
        <v>186504240</v>
      </c>
      <c r="E87" s="26"/>
      <c r="F87" s="24"/>
    </row>
    <row r="88" spans="1:6" ht="24" customHeight="1">
      <c r="A88" s="45">
        <v>6113</v>
      </c>
      <c r="B88" s="38" t="s">
        <v>40</v>
      </c>
      <c r="C88" s="115">
        <v>1680000</v>
      </c>
      <c r="D88" s="115">
        <v>1680000</v>
      </c>
      <c r="E88" s="26"/>
      <c r="F88" s="24"/>
    </row>
    <row r="89" spans="1:6" ht="24" customHeight="1">
      <c r="A89" s="45">
        <v>6115</v>
      </c>
      <c r="B89" s="38" t="s">
        <v>107</v>
      </c>
      <c r="C89" s="115">
        <v>108938073</v>
      </c>
      <c r="D89" s="115">
        <v>108938073</v>
      </c>
      <c r="E89" s="26"/>
      <c r="F89" s="24"/>
    </row>
    <row r="90" spans="1:6" ht="24" customHeight="1">
      <c r="A90" s="58">
        <v>6300</v>
      </c>
      <c r="B90" s="35" t="s">
        <v>46</v>
      </c>
      <c r="C90" s="97">
        <f>SUM(C91:C94)</f>
        <v>159015719</v>
      </c>
      <c r="D90" s="97">
        <f>SUM(D91:D94)</f>
        <v>159015719</v>
      </c>
      <c r="E90" s="26"/>
      <c r="F90" s="24"/>
    </row>
    <row r="91" spans="1:6" ht="24" customHeight="1">
      <c r="A91" s="45">
        <v>6301</v>
      </c>
      <c r="B91" s="38" t="s">
        <v>47</v>
      </c>
      <c r="C91" s="111">
        <v>118521464</v>
      </c>
      <c r="D91" s="111">
        <v>118521464</v>
      </c>
      <c r="E91" s="26"/>
      <c r="F91" s="24"/>
    </row>
    <row r="92" spans="1:6" ht="24" customHeight="1">
      <c r="A92" s="45">
        <v>6302</v>
      </c>
      <c r="B92" s="38" t="s">
        <v>48</v>
      </c>
      <c r="C92" s="111">
        <v>20243451</v>
      </c>
      <c r="D92" s="111">
        <v>20243451</v>
      </c>
      <c r="E92" s="26"/>
      <c r="F92" s="24"/>
    </row>
    <row r="93" spans="1:6" ht="24" customHeight="1">
      <c r="A93" s="45">
        <v>6303</v>
      </c>
      <c r="B93" s="38" t="s">
        <v>49</v>
      </c>
      <c r="C93" s="111">
        <v>13495635</v>
      </c>
      <c r="D93" s="111">
        <v>13495635</v>
      </c>
      <c r="E93" s="26"/>
      <c r="F93" s="24"/>
    </row>
    <row r="94" spans="1:6" ht="24" customHeight="1">
      <c r="A94" s="45">
        <v>6304</v>
      </c>
      <c r="B94" s="38" t="s">
        <v>50</v>
      </c>
      <c r="C94" s="111">
        <v>6755169</v>
      </c>
      <c r="D94" s="111">
        <v>6755169</v>
      </c>
      <c r="E94" s="26"/>
      <c r="F94" s="24"/>
    </row>
    <row r="95" spans="1:9" ht="31.5" customHeight="1">
      <c r="A95" s="103">
        <v>1.3</v>
      </c>
      <c r="B95" s="104" t="s">
        <v>8</v>
      </c>
      <c r="C95" s="122">
        <f>C96+C99+C101+C103+C105+C108+C113+C115</f>
        <v>833059067</v>
      </c>
      <c r="D95" s="122">
        <f>D96+D99+D101+D103+D105+D108+D113+D115</f>
        <v>833059067</v>
      </c>
      <c r="E95" s="106">
        <f>E96+E99+E101+E103+E105+E108+E113+E115</f>
        <v>0</v>
      </c>
      <c r="F95" s="106">
        <f>F96+F99+F101+F103+F105+F108+F113+F115</f>
        <v>0</v>
      </c>
      <c r="H95" s="29">
        <v>209792759</v>
      </c>
      <c r="I95" s="29">
        <f>H95-C95</f>
        <v>-623266308</v>
      </c>
    </row>
    <row r="96" spans="1:6" ht="24" customHeight="1">
      <c r="A96" s="58">
        <v>6100</v>
      </c>
      <c r="B96" s="49" t="s">
        <v>41</v>
      </c>
      <c r="C96" s="151">
        <f>SUM(C97:C98)</f>
        <v>570376387</v>
      </c>
      <c r="D96" s="151">
        <f>SUM(D97:D98)</f>
        <v>570376387</v>
      </c>
      <c r="E96" s="8"/>
      <c r="F96" s="25"/>
    </row>
    <row r="97" spans="1:6" ht="24" customHeight="1">
      <c r="A97" s="45">
        <v>6105</v>
      </c>
      <c r="B97" s="55" t="s">
        <v>77</v>
      </c>
      <c r="C97" s="10">
        <v>517172576</v>
      </c>
      <c r="D97" s="10">
        <v>517172576</v>
      </c>
      <c r="E97" s="9"/>
      <c r="F97" s="25"/>
    </row>
    <row r="98" spans="1:6" ht="31.5" customHeight="1">
      <c r="A98" s="45">
        <v>6149</v>
      </c>
      <c r="B98" s="88" t="s">
        <v>137</v>
      </c>
      <c r="C98" s="10">
        <v>53203811</v>
      </c>
      <c r="D98" s="10">
        <v>53203811</v>
      </c>
      <c r="E98" s="4"/>
      <c r="F98" s="25"/>
    </row>
    <row r="99" spans="1:6" ht="24" customHeight="1">
      <c r="A99" s="58">
        <v>6400</v>
      </c>
      <c r="B99" s="58" t="s">
        <v>78</v>
      </c>
      <c r="C99" s="85">
        <f>SUM(C100:C100)</f>
        <v>69556680</v>
      </c>
      <c r="D99" s="85">
        <f>SUM(D100:D100)</f>
        <v>69556680</v>
      </c>
      <c r="E99" s="11"/>
      <c r="F99" s="25"/>
    </row>
    <row r="100" spans="1:6" ht="22.5" customHeight="1">
      <c r="A100" s="45">
        <v>6449</v>
      </c>
      <c r="B100" s="55" t="s">
        <v>138</v>
      </c>
      <c r="C100" s="10">
        <v>69556680</v>
      </c>
      <c r="D100" s="10">
        <v>69556680</v>
      </c>
      <c r="E100" s="10"/>
      <c r="F100" s="25"/>
    </row>
    <row r="101" spans="1:6" ht="24" customHeight="1" hidden="1">
      <c r="A101" s="58">
        <v>6900</v>
      </c>
      <c r="B101" s="35" t="s">
        <v>70</v>
      </c>
      <c r="C101" s="80">
        <f>C102</f>
        <v>0</v>
      </c>
      <c r="D101" s="80">
        <f>D102</f>
        <v>0</v>
      </c>
      <c r="E101" s="4"/>
      <c r="F101" s="25"/>
    </row>
    <row r="102" spans="1:6" ht="31.5" customHeight="1" hidden="1">
      <c r="A102" s="45">
        <v>6949</v>
      </c>
      <c r="B102" s="50" t="s">
        <v>93</v>
      </c>
      <c r="C102" s="83"/>
      <c r="D102" s="83"/>
      <c r="E102" s="4"/>
      <c r="F102" s="25"/>
    </row>
    <row r="103" spans="1:6" ht="24" customHeight="1" hidden="1">
      <c r="A103" s="73" t="s">
        <v>83</v>
      </c>
      <c r="B103" s="35" t="s">
        <v>84</v>
      </c>
      <c r="C103" s="80">
        <f>SUM(C104)</f>
        <v>0</v>
      </c>
      <c r="D103" s="80">
        <f>SUM(D104)</f>
        <v>0</v>
      </c>
      <c r="E103" s="4"/>
      <c r="F103" s="4"/>
    </row>
    <row r="104" spans="1:6" ht="24" customHeight="1" hidden="1">
      <c r="A104" s="45">
        <v>6758</v>
      </c>
      <c r="B104" s="38" t="s">
        <v>79</v>
      </c>
      <c r="C104" s="83"/>
      <c r="D104" s="83"/>
      <c r="E104" s="4"/>
      <c r="F104" s="4"/>
    </row>
    <row r="105" spans="1:6" ht="24" customHeight="1">
      <c r="A105" s="58">
        <v>7000</v>
      </c>
      <c r="B105" s="35" t="s">
        <v>80</v>
      </c>
      <c r="C105" s="80">
        <f>SUM(C106:C107)</f>
        <v>74700000</v>
      </c>
      <c r="D105" s="80">
        <f>SUM(D106:D107)</f>
        <v>74700000</v>
      </c>
      <c r="E105" s="4"/>
      <c r="F105" s="4"/>
    </row>
    <row r="106" spans="1:6" ht="24" customHeight="1">
      <c r="A106" s="45">
        <v>7004</v>
      </c>
      <c r="B106" s="38" t="s">
        <v>81</v>
      </c>
      <c r="C106" s="83">
        <v>1800000</v>
      </c>
      <c r="D106" s="83">
        <f>C106</f>
        <v>1800000</v>
      </c>
      <c r="E106" s="4"/>
      <c r="F106" s="4"/>
    </row>
    <row r="107" spans="1:6" ht="24" customHeight="1">
      <c r="A107" s="45">
        <v>7049</v>
      </c>
      <c r="B107" s="38" t="s">
        <v>82</v>
      </c>
      <c r="C107" s="117">
        <v>72900000</v>
      </c>
      <c r="D107" s="117">
        <v>72900000</v>
      </c>
      <c r="E107" s="4"/>
      <c r="F107" s="4"/>
    </row>
    <row r="108" spans="1:6" ht="27.75" customHeight="1">
      <c r="A108" s="58">
        <v>7750</v>
      </c>
      <c r="B108" s="35" t="s">
        <v>69</v>
      </c>
      <c r="C108" s="80">
        <f>SUM(C109:C112)</f>
        <v>118426000</v>
      </c>
      <c r="D108" s="80">
        <f>SUM(D109:D112)</f>
        <v>118426000</v>
      </c>
      <c r="E108" s="7"/>
      <c r="F108" s="4"/>
    </row>
    <row r="109" spans="1:6" ht="32.25" customHeight="1">
      <c r="A109" s="134">
        <v>7753</v>
      </c>
      <c r="B109" s="107" t="s">
        <v>176</v>
      </c>
      <c r="C109" s="117">
        <v>8531000</v>
      </c>
      <c r="D109" s="117">
        <v>8531000</v>
      </c>
      <c r="E109" s="4"/>
      <c r="F109" s="4"/>
    </row>
    <row r="110" spans="1:6" ht="32.25" customHeight="1">
      <c r="A110" s="134">
        <v>7799</v>
      </c>
      <c r="B110" s="107" t="s">
        <v>177</v>
      </c>
      <c r="C110" s="117">
        <f>46*2000000</f>
        <v>92000000</v>
      </c>
      <c r="D110" s="117">
        <f>46*2000000</f>
        <v>92000000</v>
      </c>
      <c r="E110" s="4"/>
      <c r="F110" s="4"/>
    </row>
    <row r="111" spans="1:6" ht="32.25" customHeight="1">
      <c r="A111" s="134">
        <v>7799</v>
      </c>
      <c r="B111" s="107" t="s">
        <v>178</v>
      </c>
      <c r="C111" s="117">
        <f>9575000-880000</f>
        <v>8695000</v>
      </c>
      <c r="D111" s="117">
        <f>9575000-880000</f>
        <v>8695000</v>
      </c>
      <c r="E111" s="4"/>
      <c r="F111" s="4"/>
    </row>
    <row r="112" spans="1:6" ht="32.25" customHeight="1">
      <c r="A112" s="134">
        <v>7799</v>
      </c>
      <c r="B112" s="107" t="s">
        <v>179</v>
      </c>
      <c r="C112" s="117">
        <f>46*200000</f>
        <v>9200000</v>
      </c>
      <c r="D112" s="117">
        <f>46*200000</f>
        <v>9200000</v>
      </c>
      <c r="E112" s="4"/>
      <c r="F112" s="4"/>
    </row>
    <row r="113" spans="1:6" ht="24" customHeight="1" hidden="1">
      <c r="A113" s="58">
        <v>9000</v>
      </c>
      <c r="B113" s="49" t="s">
        <v>75</v>
      </c>
      <c r="C113" s="87">
        <f>C114</f>
        <v>0</v>
      </c>
      <c r="D113" s="87">
        <f>D114</f>
        <v>0</v>
      </c>
      <c r="E113" s="13">
        <f>D113</f>
        <v>0</v>
      </c>
      <c r="F113" s="4"/>
    </row>
    <row r="114" spans="1:6" ht="24" customHeight="1" hidden="1">
      <c r="A114" s="45">
        <v>9049</v>
      </c>
      <c r="B114" s="51" t="s">
        <v>69</v>
      </c>
      <c r="C114" s="83"/>
      <c r="D114" s="83"/>
      <c r="E114" s="12">
        <f>D114</f>
        <v>0</v>
      </c>
      <c r="F114" s="4"/>
    </row>
    <row r="115" spans="1:6" ht="24" customHeight="1" hidden="1">
      <c r="A115" s="72">
        <v>9050</v>
      </c>
      <c r="B115" s="61" t="s">
        <v>76</v>
      </c>
      <c r="C115" s="80"/>
      <c r="D115" s="80"/>
      <c r="E115" s="12">
        <f>D115</f>
        <v>0</v>
      </c>
      <c r="F115" s="4"/>
    </row>
    <row r="116" spans="1:6" ht="24" customHeight="1" hidden="1">
      <c r="A116" s="45">
        <v>9062</v>
      </c>
      <c r="B116" s="38" t="s">
        <v>110</v>
      </c>
      <c r="C116" s="83"/>
      <c r="D116" s="83"/>
      <c r="E116" s="12">
        <f>D116</f>
        <v>0</v>
      </c>
      <c r="F116" s="4"/>
    </row>
    <row r="117" spans="3:5" ht="29.25" customHeight="1">
      <c r="C117" s="19"/>
      <c r="D117" s="171" t="s">
        <v>180</v>
      </c>
      <c r="E117" s="171"/>
    </row>
    <row r="118" spans="2:5" ht="18" customHeight="1">
      <c r="B118" s="64"/>
      <c r="C118" s="112"/>
      <c r="D118" s="164" t="s">
        <v>26</v>
      </c>
      <c r="E118" s="164"/>
    </row>
    <row r="119" spans="2:5" ht="20.25" customHeight="1">
      <c r="B119" s="66"/>
      <c r="C119" s="112"/>
      <c r="D119" s="164" t="s">
        <v>192</v>
      </c>
      <c r="E119" s="164"/>
    </row>
    <row r="120" spans="2:5" ht="39" customHeight="1">
      <c r="B120" s="66"/>
      <c r="C120" s="112"/>
      <c r="D120" s="113"/>
      <c r="E120" s="65"/>
    </row>
    <row r="121" spans="1:14" s="67" customFormat="1" ht="17.25" customHeight="1">
      <c r="A121" s="62"/>
      <c r="B121" s="64"/>
      <c r="C121" s="114"/>
      <c r="D121" s="169" t="s">
        <v>145</v>
      </c>
      <c r="E121" s="169"/>
      <c r="G121" s="68"/>
      <c r="H121" s="68"/>
      <c r="I121" s="68"/>
      <c r="J121" s="68"/>
      <c r="K121" s="68"/>
      <c r="L121" s="68"/>
      <c r="M121" s="68"/>
      <c r="N121" s="68"/>
    </row>
    <row r="122" spans="2:5" ht="17.25" customHeight="1">
      <c r="B122" s="66"/>
      <c r="C122" s="89"/>
      <c r="D122" s="89"/>
      <c r="E122" s="66"/>
    </row>
    <row r="123" spans="2:5" ht="17.25" customHeight="1">
      <c r="B123" s="15"/>
      <c r="D123" s="165"/>
      <c r="E123" s="165"/>
    </row>
  </sheetData>
  <sheetProtection/>
  <mergeCells count="18">
    <mergeCell ref="D119:E119"/>
    <mergeCell ref="F8:F9"/>
    <mergeCell ref="A1:F1"/>
    <mergeCell ref="A2:F2"/>
    <mergeCell ref="A3:F3"/>
    <mergeCell ref="A4:F4"/>
    <mergeCell ref="A5:F5"/>
    <mergeCell ref="A6:F6"/>
    <mergeCell ref="D117:E117"/>
    <mergeCell ref="D118:E118"/>
    <mergeCell ref="D121:E121"/>
    <mergeCell ref="D123:E123"/>
    <mergeCell ref="A7:F7"/>
    <mergeCell ref="A8:A9"/>
    <mergeCell ref="B8:B9"/>
    <mergeCell ref="C8:C9"/>
    <mergeCell ref="D8:D9"/>
    <mergeCell ref="E8:E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5" sqref="A5:F5"/>
    </sheetView>
  </sheetViews>
  <sheetFormatPr defaultColWidth="9.00390625" defaultRowHeight="15.75"/>
  <cols>
    <col min="1" max="1" width="6.625" style="63" customWidth="1"/>
    <col min="2" max="2" width="32.75390625" style="1" customWidth="1"/>
    <col min="3" max="3" width="15.875" style="98" customWidth="1"/>
    <col min="4" max="4" width="16.00390625" style="98" customWidth="1"/>
    <col min="5" max="5" width="7.625" style="2" customWidth="1"/>
    <col min="6" max="6" width="9.625" style="2" customWidth="1"/>
    <col min="7" max="7" width="11.125" style="29" bestFit="1" customWidth="1"/>
    <col min="8" max="8" width="21.375" style="29" customWidth="1"/>
    <col min="9" max="9" width="13.00390625" style="29" customWidth="1"/>
    <col min="10" max="10" width="13.50390625" style="29" customWidth="1"/>
    <col min="11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186</v>
      </c>
      <c r="B4" s="157"/>
      <c r="C4" s="157"/>
      <c r="D4" s="157"/>
      <c r="E4" s="157"/>
      <c r="F4" s="157"/>
    </row>
    <row r="5" spans="1:6" ht="17.25" customHeight="1">
      <c r="A5" s="158" t="s">
        <v>198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6" t="s">
        <v>103</v>
      </c>
      <c r="D8" s="166" t="s">
        <v>104</v>
      </c>
      <c r="E8" s="167" t="s">
        <v>105</v>
      </c>
      <c r="F8" s="154" t="s">
        <v>106</v>
      </c>
    </row>
    <row r="9" spans="1:6" ht="42" customHeight="1">
      <c r="A9" s="166"/>
      <c r="B9" s="166"/>
      <c r="C9" s="166"/>
      <c r="D9" s="166"/>
      <c r="E9" s="168"/>
      <c r="F9" s="154"/>
    </row>
    <row r="10" spans="1:6" ht="19.5" customHeight="1">
      <c r="A10" s="28" t="s">
        <v>1</v>
      </c>
      <c r="B10" s="32" t="s">
        <v>181</v>
      </c>
      <c r="C10" s="78"/>
      <c r="D10" s="78"/>
      <c r="E10" s="5"/>
      <c r="F10" s="5"/>
    </row>
    <row r="11" spans="1:6" ht="19.5" customHeight="1">
      <c r="A11" s="28" t="s">
        <v>0</v>
      </c>
      <c r="B11" s="32" t="s">
        <v>28</v>
      </c>
      <c r="C11" s="78"/>
      <c r="D11" s="78"/>
      <c r="E11" s="5"/>
      <c r="F11" s="5"/>
    </row>
    <row r="12" spans="1:8" ht="19.5" customHeight="1">
      <c r="A12" s="28" t="s">
        <v>2</v>
      </c>
      <c r="B12" s="32" t="s">
        <v>185</v>
      </c>
      <c r="C12" s="69">
        <f>C13</f>
        <v>302640000</v>
      </c>
      <c r="D12" s="69">
        <f>D13</f>
        <v>302640000</v>
      </c>
      <c r="E12" s="16"/>
      <c r="F12" s="16"/>
      <c r="H12" s="29">
        <v>1922316118</v>
      </c>
    </row>
    <row r="13" spans="1:7" ht="19.5" customHeight="1">
      <c r="A13" s="100">
        <v>1.1</v>
      </c>
      <c r="B13" s="101" t="s">
        <v>182</v>
      </c>
      <c r="C13" s="126">
        <f>C14+C17+C21+C24+C26</f>
        <v>302640000</v>
      </c>
      <c r="D13" s="126">
        <f>D14+D17+D21+D24+D26</f>
        <v>302640000</v>
      </c>
      <c r="E13" s="102"/>
      <c r="F13" s="127"/>
      <c r="G13" s="29">
        <f>C13-D13</f>
        <v>0</v>
      </c>
    </row>
    <row r="14" spans="1:6" ht="19.5" customHeight="1">
      <c r="A14" s="58">
        <v>6500</v>
      </c>
      <c r="B14" s="35" t="s">
        <v>51</v>
      </c>
      <c r="C14" s="80">
        <f>C15+C16</f>
        <v>11006121</v>
      </c>
      <c r="D14" s="80">
        <f>D15+D16</f>
        <v>11006121</v>
      </c>
      <c r="E14" s="7">
        <f>SUM(E15:E15)</f>
        <v>0</v>
      </c>
      <c r="F14" s="5"/>
    </row>
    <row r="15" spans="1:6" ht="19.5" customHeight="1">
      <c r="A15" s="45">
        <v>6501</v>
      </c>
      <c r="B15" s="38" t="s">
        <v>52</v>
      </c>
      <c r="C15" s="111">
        <v>8591121</v>
      </c>
      <c r="D15" s="111">
        <v>8591121</v>
      </c>
      <c r="E15" s="6"/>
      <c r="F15" s="5"/>
    </row>
    <row r="16" spans="1:6" ht="19.5" customHeight="1">
      <c r="A16" s="45">
        <v>6504</v>
      </c>
      <c r="B16" s="38" t="s">
        <v>53</v>
      </c>
      <c r="C16" s="111">
        <v>2415000</v>
      </c>
      <c r="D16" s="111">
        <v>2415000</v>
      </c>
      <c r="E16" s="6"/>
      <c r="F16" s="5"/>
    </row>
    <row r="17" spans="1:6" ht="19.5" customHeight="1">
      <c r="A17" s="58">
        <v>6550</v>
      </c>
      <c r="B17" s="35" t="s">
        <v>54</v>
      </c>
      <c r="C17" s="80">
        <f>SUM(C18:C20)</f>
        <v>20456000</v>
      </c>
      <c r="D17" s="80">
        <f>SUM(D18:D20)</f>
        <v>20456000</v>
      </c>
      <c r="E17" s="7">
        <f>SUM(E18:E20)</f>
        <v>0</v>
      </c>
      <c r="F17" s="5"/>
    </row>
    <row r="18" spans="1:6" ht="24" customHeight="1">
      <c r="A18" s="45">
        <v>6551</v>
      </c>
      <c r="B18" s="38" t="s">
        <v>55</v>
      </c>
      <c r="C18" s="83">
        <v>5609000</v>
      </c>
      <c r="D18" s="83">
        <v>5609000</v>
      </c>
      <c r="E18" s="14"/>
      <c r="F18" s="5"/>
    </row>
    <row r="19" spans="1:6" ht="24" customHeight="1">
      <c r="A19" s="45">
        <v>6552</v>
      </c>
      <c r="B19" s="38" t="s">
        <v>56</v>
      </c>
      <c r="C19" s="83">
        <v>4950000</v>
      </c>
      <c r="D19" s="83">
        <v>4950000</v>
      </c>
      <c r="E19" s="14"/>
      <c r="F19" s="5"/>
    </row>
    <row r="20" spans="1:6" ht="24" customHeight="1">
      <c r="A20" s="45">
        <v>6559</v>
      </c>
      <c r="B20" s="38" t="s">
        <v>87</v>
      </c>
      <c r="C20" s="83">
        <v>9897000</v>
      </c>
      <c r="D20" s="83">
        <v>9897000</v>
      </c>
      <c r="E20" s="14"/>
      <c r="F20" s="5"/>
    </row>
    <row r="21" spans="1:6" ht="21" customHeight="1">
      <c r="A21" s="58">
        <v>6900</v>
      </c>
      <c r="B21" s="35" t="s">
        <v>70</v>
      </c>
      <c r="C21" s="80">
        <f>SUM(C22:C23)</f>
        <v>11582479</v>
      </c>
      <c r="D21" s="80">
        <f>SUM(D22:D23)</f>
        <v>11582479</v>
      </c>
      <c r="E21" s="7">
        <f>SUM(E22:E23)</f>
        <v>0</v>
      </c>
      <c r="F21" s="4"/>
    </row>
    <row r="22" spans="1:6" ht="24" customHeight="1">
      <c r="A22" s="45">
        <v>6921</v>
      </c>
      <c r="B22" s="38" t="s">
        <v>119</v>
      </c>
      <c r="C22" s="111">
        <v>6515479</v>
      </c>
      <c r="D22" s="111">
        <v>6515479</v>
      </c>
      <c r="E22" s="6"/>
      <c r="F22" s="4"/>
    </row>
    <row r="23" spans="1:6" ht="33" customHeight="1">
      <c r="A23" s="45">
        <v>6949</v>
      </c>
      <c r="B23" s="50" t="s">
        <v>118</v>
      </c>
      <c r="C23" s="111">
        <v>5067000</v>
      </c>
      <c r="D23" s="111">
        <v>5067000</v>
      </c>
      <c r="E23" s="6"/>
      <c r="F23" s="4"/>
    </row>
    <row r="24" spans="1:6" ht="18.75" customHeight="1">
      <c r="A24" s="58">
        <v>7000</v>
      </c>
      <c r="B24" s="35" t="s">
        <v>73</v>
      </c>
      <c r="C24" s="80">
        <f>SUM(C25:C25)</f>
        <v>2050000</v>
      </c>
      <c r="D24" s="80">
        <f>SUM(D25:D25)</f>
        <v>2050000</v>
      </c>
      <c r="E24" s="7">
        <f>SUM(E25:E25)</f>
        <v>0</v>
      </c>
      <c r="F24" s="4"/>
    </row>
    <row r="25" spans="1:6" ht="18.75" customHeight="1">
      <c r="A25" s="45">
        <v>7001</v>
      </c>
      <c r="B25" s="38" t="s">
        <v>117</v>
      </c>
      <c r="C25" s="83">
        <v>2050000</v>
      </c>
      <c r="D25" s="83">
        <v>2050000</v>
      </c>
      <c r="E25" s="12"/>
      <c r="F25" s="4"/>
    </row>
    <row r="26" spans="1:6" ht="18.75" customHeight="1">
      <c r="A26" s="58">
        <v>7750</v>
      </c>
      <c r="B26" s="35" t="s">
        <v>69</v>
      </c>
      <c r="C26" s="80">
        <f>SUM(C27:C289)</f>
        <v>257545400</v>
      </c>
      <c r="D26" s="80">
        <f>SUM(D27:D289)</f>
        <v>257545400</v>
      </c>
      <c r="E26" s="7">
        <f>SUM(E27:E28)</f>
        <v>0</v>
      </c>
      <c r="F26" s="4"/>
    </row>
    <row r="27" spans="1:6" ht="23.25" customHeight="1">
      <c r="A27" s="45">
        <v>7756</v>
      </c>
      <c r="B27" s="77" t="s">
        <v>130</v>
      </c>
      <c r="C27" s="117">
        <v>301400</v>
      </c>
      <c r="D27" s="117">
        <v>301400</v>
      </c>
      <c r="E27" s="4"/>
      <c r="F27" s="4"/>
    </row>
    <row r="28" spans="1:6" ht="23.25" customHeight="1">
      <c r="A28" s="45">
        <v>7799</v>
      </c>
      <c r="B28" s="107" t="s">
        <v>183</v>
      </c>
      <c r="C28" s="117">
        <v>242112000</v>
      </c>
      <c r="D28" s="117">
        <v>242112000</v>
      </c>
      <c r="E28" s="6"/>
      <c r="F28" s="4"/>
    </row>
    <row r="29" spans="1:6" ht="23.25" customHeight="1">
      <c r="A29" s="45">
        <v>7799</v>
      </c>
      <c r="B29" s="152" t="s">
        <v>184</v>
      </c>
      <c r="C29" s="153">
        <v>15132000</v>
      </c>
      <c r="D29" s="153">
        <v>15132000</v>
      </c>
      <c r="E29" s="6"/>
      <c r="F29" s="4"/>
    </row>
    <row r="30" spans="1:6" ht="24" customHeight="1" hidden="1">
      <c r="A30" s="58">
        <v>9000</v>
      </c>
      <c r="B30" s="49" t="s">
        <v>75</v>
      </c>
      <c r="C30" s="87">
        <f>C31</f>
        <v>0</v>
      </c>
      <c r="D30" s="87">
        <f>D31</f>
        <v>0</v>
      </c>
      <c r="E30" s="13">
        <f>D30</f>
        <v>0</v>
      </c>
      <c r="F30" s="4"/>
    </row>
    <row r="31" spans="1:6" ht="24" customHeight="1" hidden="1">
      <c r="A31" s="45">
        <v>9049</v>
      </c>
      <c r="B31" s="51" t="s">
        <v>69</v>
      </c>
      <c r="C31" s="83"/>
      <c r="D31" s="83"/>
      <c r="E31" s="12">
        <f>D31</f>
        <v>0</v>
      </c>
      <c r="F31" s="4"/>
    </row>
    <row r="32" spans="1:6" ht="24" customHeight="1" hidden="1">
      <c r="A32" s="72">
        <v>9050</v>
      </c>
      <c r="B32" s="61" t="s">
        <v>76</v>
      </c>
      <c r="C32" s="80"/>
      <c r="D32" s="80"/>
      <c r="E32" s="12">
        <f>D32</f>
        <v>0</v>
      </c>
      <c r="F32" s="4"/>
    </row>
    <row r="33" spans="1:6" ht="24" customHeight="1" hidden="1">
      <c r="A33" s="45">
        <v>9062</v>
      </c>
      <c r="B33" s="38" t="s">
        <v>110</v>
      </c>
      <c r="C33" s="83"/>
      <c r="D33" s="83"/>
      <c r="E33" s="12">
        <f>D33</f>
        <v>0</v>
      </c>
      <c r="F33" s="4"/>
    </row>
    <row r="34" spans="3:5" ht="29.25" customHeight="1">
      <c r="C34" s="19"/>
      <c r="D34" s="171" t="s">
        <v>180</v>
      </c>
      <c r="E34" s="171"/>
    </row>
    <row r="35" spans="2:5" ht="18" customHeight="1">
      <c r="B35" s="64"/>
      <c r="C35" s="112"/>
      <c r="D35" s="164" t="s">
        <v>26</v>
      </c>
      <c r="E35" s="164"/>
    </row>
    <row r="36" spans="2:5" ht="35.25" customHeight="1">
      <c r="B36" s="66"/>
      <c r="C36" s="112"/>
      <c r="D36" s="164" t="s">
        <v>192</v>
      </c>
      <c r="E36" s="164"/>
    </row>
    <row r="37" spans="2:5" ht="17.25" customHeight="1">
      <c r="B37" s="66"/>
      <c r="C37" s="112"/>
      <c r="D37" s="113"/>
      <c r="E37" s="65"/>
    </row>
    <row r="38" spans="1:14" s="67" customFormat="1" ht="17.25" customHeight="1">
      <c r="A38" s="62"/>
      <c r="B38" s="64"/>
      <c r="C38" s="114"/>
      <c r="D38" s="169" t="s">
        <v>145</v>
      </c>
      <c r="E38" s="169"/>
      <c r="G38" s="68"/>
      <c r="H38" s="68"/>
      <c r="I38" s="68"/>
      <c r="J38" s="68"/>
      <c r="K38" s="68"/>
      <c r="L38" s="68"/>
      <c r="M38" s="68"/>
      <c r="N38" s="68"/>
    </row>
    <row r="39" spans="2:5" ht="17.25" customHeight="1">
      <c r="B39" s="66"/>
      <c r="C39" s="89"/>
      <c r="D39" s="89"/>
      <c r="E39" s="66"/>
    </row>
    <row r="40" spans="2:5" ht="17.25" customHeight="1">
      <c r="B40" s="15"/>
      <c r="D40" s="165"/>
      <c r="E40" s="165"/>
    </row>
  </sheetData>
  <sheetProtection/>
  <mergeCells count="18">
    <mergeCell ref="D36:E36"/>
    <mergeCell ref="D34:E34"/>
    <mergeCell ref="D35:E35"/>
    <mergeCell ref="D38:E38"/>
    <mergeCell ref="D40:E40"/>
    <mergeCell ref="A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5:F5"/>
    <mergeCell ref="A6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6.625" style="63" customWidth="1"/>
    <col min="2" max="2" width="28.875" style="1" customWidth="1"/>
    <col min="3" max="3" width="13.75390625" style="98" customWidth="1"/>
    <col min="4" max="4" width="15.375" style="98" customWidth="1"/>
    <col min="5" max="5" width="7.625" style="2" customWidth="1"/>
    <col min="6" max="6" width="9.625" style="2" customWidth="1"/>
    <col min="7" max="7" width="11.125" style="29" bestFit="1" customWidth="1"/>
    <col min="8" max="8" width="21.375" style="29" customWidth="1"/>
    <col min="9" max="9" width="13.00390625" style="29" customWidth="1"/>
    <col min="10" max="10" width="13.50390625" style="29" customWidth="1"/>
    <col min="11" max="14" width="9.00390625" style="29" customWidth="1"/>
    <col min="15" max="16384" width="9.00390625" style="2" customWidth="1"/>
  </cols>
  <sheetData>
    <row r="1" spans="1:6" ht="17.25" customHeight="1">
      <c r="A1" s="155" t="s">
        <v>102</v>
      </c>
      <c r="B1" s="155"/>
      <c r="C1" s="155"/>
      <c r="D1" s="155"/>
      <c r="E1" s="155"/>
      <c r="F1" s="155"/>
    </row>
    <row r="2" spans="1:6" ht="17.25" customHeight="1">
      <c r="A2" s="156" t="s">
        <v>109</v>
      </c>
      <c r="B2" s="156"/>
      <c r="C2" s="156"/>
      <c r="D2" s="156"/>
      <c r="E2" s="156"/>
      <c r="F2" s="156"/>
    </row>
    <row r="3" spans="1:6" ht="17.25" customHeight="1">
      <c r="A3" s="156" t="s">
        <v>85</v>
      </c>
      <c r="B3" s="156"/>
      <c r="C3" s="156"/>
      <c r="D3" s="156"/>
      <c r="E3" s="156"/>
      <c r="F3" s="156"/>
    </row>
    <row r="4" spans="1:6" ht="17.25" customHeight="1">
      <c r="A4" s="157" t="s">
        <v>187</v>
      </c>
      <c r="B4" s="157"/>
      <c r="C4" s="157"/>
      <c r="D4" s="157"/>
      <c r="E4" s="157"/>
      <c r="F4" s="157"/>
    </row>
    <row r="5" spans="1:6" ht="17.25" customHeight="1">
      <c r="A5" s="158" t="s">
        <v>198</v>
      </c>
      <c r="B5" s="158"/>
      <c r="C5" s="158"/>
      <c r="D5" s="158"/>
      <c r="E5" s="158"/>
      <c r="F5" s="158"/>
    </row>
    <row r="6" spans="1:6" ht="17.25" customHeight="1">
      <c r="A6" s="159" t="s">
        <v>25</v>
      </c>
      <c r="B6" s="159"/>
      <c r="C6" s="159"/>
      <c r="D6" s="159"/>
      <c r="E6" s="159"/>
      <c r="F6" s="159"/>
    </row>
    <row r="7" spans="1:6" ht="17.25" customHeight="1">
      <c r="A7" s="162" t="s">
        <v>94</v>
      </c>
      <c r="B7" s="162"/>
      <c r="C7" s="162"/>
      <c r="D7" s="162"/>
      <c r="E7" s="162"/>
      <c r="F7" s="162"/>
    </row>
    <row r="8" spans="1:6" ht="17.25" customHeight="1">
      <c r="A8" s="166" t="s">
        <v>4</v>
      </c>
      <c r="B8" s="166" t="s">
        <v>5</v>
      </c>
      <c r="C8" s="166" t="s">
        <v>103</v>
      </c>
      <c r="D8" s="166" t="s">
        <v>104</v>
      </c>
      <c r="E8" s="167" t="s">
        <v>105</v>
      </c>
      <c r="F8" s="154" t="s">
        <v>106</v>
      </c>
    </row>
    <row r="9" spans="1:6" ht="42" customHeight="1">
      <c r="A9" s="166"/>
      <c r="B9" s="166"/>
      <c r="C9" s="166"/>
      <c r="D9" s="166"/>
      <c r="E9" s="168"/>
      <c r="F9" s="154"/>
    </row>
    <row r="10" spans="1:6" ht="30.75" customHeight="1">
      <c r="A10" s="28" t="s">
        <v>1</v>
      </c>
      <c r="B10" s="32" t="s">
        <v>188</v>
      </c>
      <c r="C10" s="78"/>
      <c r="D10" s="78"/>
      <c r="E10" s="5"/>
      <c r="F10" s="5"/>
    </row>
    <row r="11" spans="1:8" ht="30.75" customHeight="1">
      <c r="A11" s="28" t="s">
        <v>2</v>
      </c>
      <c r="B11" s="32" t="s">
        <v>189</v>
      </c>
      <c r="C11" s="69">
        <f>C12</f>
        <v>2000000</v>
      </c>
      <c r="D11" s="69">
        <f>D12</f>
        <v>2000000</v>
      </c>
      <c r="E11" s="16"/>
      <c r="F11" s="16"/>
      <c r="H11" s="29">
        <v>1922316118</v>
      </c>
    </row>
    <row r="12" spans="1:7" ht="30.75" customHeight="1">
      <c r="A12" s="100">
        <v>1.1</v>
      </c>
      <c r="B12" s="101" t="s">
        <v>190</v>
      </c>
      <c r="C12" s="126">
        <f>C13+C15</f>
        <v>2000000</v>
      </c>
      <c r="D12" s="126">
        <f>D13+D15</f>
        <v>2000000</v>
      </c>
      <c r="E12" s="102"/>
      <c r="F12" s="127"/>
      <c r="G12" s="29">
        <f>C12-D12</f>
        <v>0</v>
      </c>
    </row>
    <row r="13" spans="1:6" ht="30.75" customHeight="1">
      <c r="A13" s="58">
        <v>6100</v>
      </c>
      <c r="B13" s="35" t="s">
        <v>42</v>
      </c>
      <c r="C13" s="97">
        <f>SUM(C14:C14)</f>
        <v>720000</v>
      </c>
      <c r="D13" s="97">
        <f>SUM(D14:D14)</f>
        <v>720000</v>
      </c>
      <c r="E13" s="7"/>
      <c r="F13" s="5"/>
    </row>
    <row r="14" spans="1:6" ht="30.75" customHeight="1">
      <c r="A14" s="45">
        <v>6112</v>
      </c>
      <c r="B14" s="38" t="s">
        <v>128</v>
      </c>
      <c r="C14" s="115">
        <v>720000</v>
      </c>
      <c r="D14" s="115">
        <v>720000</v>
      </c>
      <c r="E14" s="6"/>
      <c r="F14" s="5"/>
    </row>
    <row r="15" spans="1:6" ht="30.75" customHeight="1">
      <c r="A15" s="58">
        <v>7750</v>
      </c>
      <c r="B15" s="35" t="s">
        <v>69</v>
      </c>
      <c r="C15" s="80">
        <f>SUM(C16:C277)</f>
        <v>1280000</v>
      </c>
      <c r="D15" s="80">
        <f>SUM(D16:D277)</f>
        <v>1280000</v>
      </c>
      <c r="E15" s="7">
        <f>SUM(E16:E17)</f>
        <v>0</v>
      </c>
      <c r="F15" s="4"/>
    </row>
    <row r="16" spans="1:6" ht="30.75" customHeight="1">
      <c r="A16" s="45">
        <v>7756</v>
      </c>
      <c r="B16" s="77" t="s">
        <v>191</v>
      </c>
      <c r="C16" s="117">
        <v>200000</v>
      </c>
      <c r="D16" s="117">
        <v>200000</v>
      </c>
      <c r="E16" s="4"/>
      <c r="F16" s="4"/>
    </row>
    <row r="17" spans="1:6" ht="30.75" customHeight="1">
      <c r="A17" s="45">
        <v>7799</v>
      </c>
      <c r="B17" s="107" t="s">
        <v>179</v>
      </c>
      <c r="C17" s="117">
        <v>1080000</v>
      </c>
      <c r="D17" s="117">
        <v>1080000</v>
      </c>
      <c r="E17" s="6"/>
      <c r="F17" s="4"/>
    </row>
    <row r="18" spans="1:6" ht="24" customHeight="1" hidden="1">
      <c r="A18" s="58">
        <v>9000</v>
      </c>
      <c r="B18" s="49" t="s">
        <v>75</v>
      </c>
      <c r="C18" s="87">
        <f>C19</f>
        <v>0</v>
      </c>
      <c r="D18" s="87">
        <f>D19</f>
        <v>0</v>
      </c>
      <c r="E18" s="13">
        <f>D18</f>
        <v>0</v>
      </c>
      <c r="F18" s="4"/>
    </row>
    <row r="19" spans="1:6" ht="24" customHeight="1" hidden="1">
      <c r="A19" s="45">
        <v>9049</v>
      </c>
      <c r="B19" s="51" t="s">
        <v>69</v>
      </c>
      <c r="C19" s="83"/>
      <c r="D19" s="83"/>
      <c r="E19" s="12">
        <f>D19</f>
        <v>0</v>
      </c>
      <c r="F19" s="4"/>
    </row>
    <row r="20" spans="1:6" ht="24" customHeight="1" hidden="1">
      <c r="A20" s="72">
        <v>9050</v>
      </c>
      <c r="B20" s="61" t="s">
        <v>76</v>
      </c>
      <c r="C20" s="80"/>
      <c r="D20" s="80"/>
      <c r="E20" s="12">
        <f>D20</f>
        <v>0</v>
      </c>
      <c r="F20" s="4"/>
    </row>
    <row r="21" spans="1:6" ht="24" customHeight="1" hidden="1">
      <c r="A21" s="45">
        <v>9062</v>
      </c>
      <c r="B21" s="38" t="s">
        <v>110</v>
      </c>
      <c r="C21" s="83"/>
      <c r="D21" s="83"/>
      <c r="E21" s="12">
        <f>D21</f>
        <v>0</v>
      </c>
      <c r="F21" s="4"/>
    </row>
    <row r="22" spans="3:5" ht="29.25" customHeight="1">
      <c r="C22" s="19"/>
      <c r="D22" s="171" t="s">
        <v>180</v>
      </c>
      <c r="E22" s="171"/>
    </row>
    <row r="23" spans="2:5" ht="18" customHeight="1">
      <c r="B23" s="64"/>
      <c r="C23" s="112"/>
      <c r="D23" s="164" t="s">
        <v>26</v>
      </c>
      <c r="E23" s="164"/>
    </row>
    <row r="24" spans="2:5" ht="15.75" customHeight="1">
      <c r="B24" s="66"/>
      <c r="C24" s="112"/>
      <c r="D24" s="164" t="s">
        <v>192</v>
      </c>
      <c r="E24" s="164"/>
    </row>
    <row r="25" spans="2:5" ht="39" customHeight="1">
      <c r="B25" s="66"/>
      <c r="C25" s="112"/>
      <c r="D25" s="113"/>
      <c r="E25" s="65"/>
    </row>
    <row r="26" spans="1:14" s="67" customFormat="1" ht="17.25" customHeight="1">
      <c r="A26" s="62"/>
      <c r="B26" s="64"/>
      <c r="C26" s="114"/>
      <c r="D26" s="169" t="s">
        <v>145</v>
      </c>
      <c r="E26" s="169"/>
      <c r="G26" s="68"/>
      <c r="H26" s="68"/>
      <c r="I26" s="68"/>
      <c r="J26" s="68"/>
      <c r="K26" s="68"/>
      <c r="L26" s="68"/>
      <c r="M26" s="68"/>
      <c r="N26" s="68"/>
    </row>
    <row r="27" spans="2:5" ht="17.25" customHeight="1">
      <c r="B27" s="66"/>
      <c r="C27" s="89"/>
      <c r="D27" s="89"/>
      <c r="E27" s="66"/>
    </row>
    <row r="28" spans="2:5" ht="17.25" customHeight="1">
      <c r="B28" s="15"/>
      <c r="D28" s="165"/>
      <c r="E28" s="165"/>
    </row>
  </sheetData>
  <sheetProtection/>
  <mergeCells count="18">
    <mergeCell ref="D24:E24"/>
    <mergeCell ref="D22:E22"/>
    <mergeCell ref="D23:E23"/>
    <mergeCell ref="D26:E26"/>
    <mergeCell ref="D28:E28"/>
    <mergeCell ref="A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5:F5"/>
    <mergeCell ref="A6:F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TTC</cp:lastModifiedBy>
  <cp:lastPrinted>2022-04-08T11:07:06Z</cp:lastPrinted>
  <dcterms:created xsi:type="dcterms:W3CDTF">2012-05-07T01:08:45Z</dcterms:created>
  <dcterms:modified xsi:type="dcterms:W3CDTF">2022-10-12T03:09:10Z</dcterms:modified>
  <cp:category/>
  <cp:version/>
  <cp:contentType/>
  <cp:contentStatus/>
</cp:coreProperties>
</file>