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95" windowHeight="8340" firstSheet="1" activeTab="1"/>
  </bookViews>
  <sheets>
    <sheet name="CK DT 2018" sheetId="1" r:id="rId1"/>
    <sheet name="QT THU- CHI Q1" sheetId="2" r:id="rId2"/>
    <sheet name="Sheet4" sheetId="3" r:id="rId3"/>
    <sheet name="Sheet5" sheetId="4" r:id="rId4"/>
  </sheets>
  <definedNames/>
  <calcPr fullCalcOnLoad="1"/>
</workbook>
</file>

<file path=xl/sharedStrings.xml><?xml version="1.0" encoding="utf-8"?>
<sst xmlns="http://schemas.openxmlformats.org/spreadsheetml/2006/main" count="258" uniqueCount="140">
  <si>
    <t>I</t>
  </si>
  <si>
    <t>II</t>
  </si>
  <si>
    <t>Số TT</t>
  </si>
  <si>
    <t>Nội dung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</si>
  <si>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</si>
  <si>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</si>
  <si>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</si>
  <si>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</si>
  <si>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</si>
  <si>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</si>
  <si>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chi ngân sách nhà nước</t>
  </si>
  <si>
    <t>Chi quản lý hành chính</t>
  </si>
  <si>
    <t>Kinh phí không thực hiện chế độ tự chủ</t>
  </si>
  <si>
    <t>Kinh phí nhiệm vụ không thường xuyên</t>
  </si>
  <si>
    <t>Chi sự nghiệp giáo dục, đào tạo, dạy nghề</t>
  </si>
  <si>
    <t>Tổng số thu, chi, nộp ngân sách phí, lệ phí</t>
  </si>
  <si>
    <t>Số thu phí, lệ phí</t>
  </si>
  <si>
    <t>Lệ phí</t>
  </si>
  <si>
    <t>Phí</t>
  </si>
  <si>
    <t>Chi từ nguồn thu phí được để lại</t>
  </si>
  <si>
    <t>Kinh phí nhiệm vụ thường xuyên</t>
  </si>
  <si>
    <t>Kinh phí thực hiện chế độ tự chủ</t>
  </si>
  <si>
    <t>Số phí, lệ phí nộp NSNN</t>
  </si>
  <si>
    <t>Dự toán chi ngân sách nhà nước</t>
  </si>
  <si>
    <t>Biểu số 2 - Ban hành kèm theo Thông tư số 61/2017/TT-BTC ngày 15 tháng 6 năm 2017 của Bộ Tài chính</t>
  </si>
  <si>
    <t>(Dùng cho đơn vị sử dụng ngân sách)</t>
  </si>
  <si>
    <t>Dự toán được giao</t>
  </si>
  <si>
    <t>(Dùng cho đơn vị dự toán cấp trên và đơn vị dự toán sử dụng ngân sách nhà nước)</t>
  </si>
  <si>
    <t>ĐV tính: Triệu đồng</t>
  </si>
  <si>
    <t>Biểu số 4 - Ban hành kèm theo Thông tư số 61/2017/TT-BTC ngày 15 tháng 6 năm 2017 của Bộ Tài chính</t>
  </si>
  <si>
    <t>Quyết toán thu</t>
  </si>
  <si>
    <t>Chương: 622</t>
  </si>
  <si>
    <t>Mã NDKT : 6003 Lương hợp đồng dài hạn</t>
  </si>
  <si>
    <t xml:space="preserve">Mã NDKT:  6101 Phụ cấp chức vụ </t>
  </si>
  <si>
    <t xml:space="preserve">Mã NDKT:  6102 Phụ cấp khu vực </t>
  </si>
  <si>
    <t xml:space="preserve">Mã NDKT : 6112 Phụ cấp ưu đãi </t>
  </si>
  <si>
    <t xml:space="preserve">Mã NDKT : 6113 Phụ cấp trách nhiệm </t>
  </si>
  <si>
    <t xml:space="preserve">Mã NDKT : 6115 Phụ cấp thâm niên nghề </t>
  </si>
  <si>
    <t xml:space="preserve">MỤC 6250 : PHÚC LỢI TẬP THỂ </t>
  </si>
  <si>
    <t xml:space="preserve">Mã NDKT : 6253 Nghỉ phép năm </t>
  </si>
  <si>
    <t xml:space="preserve">MỤC 6300 : CÁC KHOẢN ĐÓNG GÓP </t>
  </si>
  <si>
    <t xml:space="preserve">Mã NDKT : 6303  Kinh phí công đoàn </t>
  </si>
  <si>
    <t xml:space="preserve">MỤC : 6500 : THANH TOÁN DỊCH VỤ CÔNG CỘNG </t>
  </si>
  <si>
    <t xml:space="preserve">Mã NDKT 6501 : Thanh toán tiền điện </t>
  </si>
  <si>
    <t>Mã NDKT 6504 : Thanh toán tiền  VSMT</t>
  </si>
  <si>
    <t xml:space="preserve">MỤC 6550: VẬT TƯ VĂN PHÒNG </t>
  </si>
  <si>
    <t xml:space="preserve">Mã NDKT 6551: Văn phòng phẩm </t>
  </si>
  <si>
    <t xml:space="preserve">MỤC 6600: THÔNG TIN LIÊN LẠC </t>
  </si>
  <si>
    <t xml:space="preserve">Mã NDKT 6601: Cuớc phí điện thoại trong nước </t>
  </si>
  <si>
    <t xml:space="preserve">MỤC 6700 : CÔNG TÁC PHÍ </t>
  </si>
  <si>
    <t>Mã NDKT  6701: Tiền tàu xe</t>
  </si>
  <si>
    <t xml:space="preserve">Mã NDKT  6702: PC công tác phí </t>
  </si>
  <si>
    <t xml:space="preserve">Mã NDKT 6704:  Khoán công tác phí </t>
  </si>
  <si>
    <t xml:space="preserve">Mã NDKT 6749:  Khác </t>
  </si>
  <si>
    <t>MỤC 6900:  SCTX TSCĐ PHỤC VỤ CM</t>
  </si>
  <si>
    <t xml:space="preserve">Mã NDKT 6913:  Máy phôtô copy </t>
  </si>
  <si>
    <t>Mã NDKT 6921:  Đường điện cấp thoát nước</t>
  </si>
  <si>
    <t xml:space="preserve">MỤC 7000: CHI PHÍ NGHIỆP VỤ CHUYÊN MÔN </t>
  </si>
  <si>
    <t xml:space="preserve">Mã NDKT 7001:  Chi in ấn biểu mẩu phục vụ chuyên môn </t>
  </si>
  <si>
    <t xml:space="preserve">Mã NDKT 7006: Sách tài liệu chuyên môn </t>
  </si>
  <si>
    <t xml:space="preserve">Mã NDKT 7049: Chi phí khác  </t>
  </si>
  <si>
    <t xml:space="preserve">MỤC 7750: CHI KHÁC </t>
  </si>
  <si>
    <t xml:space="preserve">Mã NDKT 7764: Chi lập quỹ khen thưởng </t>
  </si>
  <si>
    <t xml:space="preserve">MỤC 6750: CHI THUÊ MƯỚN </t>
  </si>
  <si>
    <t>Mục 6000: TIỀN LƯƠNG</t>
  </si>
  <si>
    <t xml:space="preserve">Mã NDKT : 6001 Lương ngạch bậc được duyệt </t>
  </si>
  <si>
    <t xml:space="preserve">MỤC 6100 : PHỤC CẤP </t>
  </si>
  <si>
    <t xml:space="preserve">Mã NDKT : 6301 Bảo hiểm xã hội </t>
  </si>
  <si>
    <t xml:space="preserve">Mã NDKT : 6302 Bảo hiểm y tế  </t>
  </si>
  <si>
    <t xml:space="preserve">Mã NDKT : 6304 Bảo hiểm thất nghiệp </t>
  </si>
  <si>
    <t xml:space="preserve">Mã NDKT 6612: Sách báo tạp chí, thư viện </t>
  </si>
  <si>
    <t xml:space="preserve">MỤC 6650: HỘI NGHỊ </t>
  </si>
  <si>
    <t xml:space="preserve">Mã NDKT 6699: Thuê mướn  khác </t>
  </si>
  <si>
    <t>Mã NDKT  6703: Thuê phòng ngủ</t>
  </si>
  <si>
    <t xml:space="preserve">MỤC 6750 CHI PHÍ THUÊ MƯỚN </t>
  </si>
  <si>
    <t xml:space="preserve">Mã NDKT 6799 : Chi phí thuê mướn khác </t>
  </si>
  <si>
    <t xml:space="preserve">Mã NDKT 6906:  Điều hòa  nhiệt độ </t>
  </si>
  <si>
    <t xml:space="preserve">Mã NDKT 6912:  Thiết bị tin học </t>
  </si>
  <si>
    <t xml:space="preserve">Mã NDKT 6916:  Máy bơm nước </t>
  </si>
  <si>
    <t xml:space="preserve">Mã NDKT 7004: Đồng phục, trang phục thể dục </t>
  </si>
  <si>
    <t>Đơn vị: Trường Tiểu học An Bình A</t>
  </si>
  <si>
    <t xml:space="preserve">Mã NDKT 6118:  Khoán điện thoại </t>
  </si>
  <si>
    <t xml:space="preserve">Mã NDKT 7799: Chi các khoản khác </t>
  </si>
  <si>
    <t xml:space="preserve">Mã NDKT : 6106 Phụ cấp thêm giờ </t>
  </si>
  <si>
    <t xml:space="preserve">MỤC 6400: CHI THANH TOÁN CHO CÁ NHÂN </t>
  </si>
  <si>
    <t xml:space="preserve">Mã NDKT :6449 Trợ cấp, phụ cấp khác </t>
  </si>
  <si>
    <t xml:space="preserve">Mã NDKT: 6758: Chi phí CB đi học </t>
  </si>
  <si>
    <t xml:space="preserve">Mã NDKT 7004: Đồng phục, trang phục bảo vệ </t>
  </si>
  <si>
    <t xml:space="preserve">MỤC 9000: MUA, ĐẦU TƯ TÀI SẢN VÔ HÌNH </t>
  </si>
  <si>
    <t xml:space="preserve">HIỆU TRƯỞNG </t>
  </si>
  <si>
    <t xml:space="preserve">Mã NDKT 7756: Các khoản lệ phí khác </t>
  </si>
  <si>
    <t xml:space="preserve">Mã NDKT 7757: Bảo hiểm cháy nổ </t>
  </si>
  <si>
    <t xml:space="preserve">Mã NDKT 6907:  Nhà cửa </t>
  </si>
  <si>
    <t xml:space="preserve">Mã NDKT 9003: Mua phần mềm máy tính </t>
  </si>
  <si>
    <t xml:space="preserve">Mã NDKT 6908:  Thiết bị phòng cháy, chữa cháy </t>
  </si>
  <si>
    <t>(Kèm theo Quyết định số     /QĐ- ……. ngày .../.../….....của Trường TH An Bình A)</t>
  </si>
  <si>
    <t>Đvt:  Đồng</t>
  </si>
  <si>
    <t xml:space="preserve">                                    Thủ trưởng đơn vị</t>
  </si>
  <si>
    <t>DỰ TOÁN THU - CHI NGÂN SÁCH NHÀ NƯỚC  BỔ SUNG NĂM 2017</t>
  </si>
  <si>
    <t>(Dùng cho đơn vị sử dụng ngân sách - Dự toán bổ sung)</t>
  </si>
  <si>
    <t xml:space="preserve">                                  An Bình,  ngày   04   tháng    10   năm 2017</t>
  </si>
  <si>
    <t xml:space="preserve">                                             Trịnh Văn Nguyên </t>
  </si>
  <si>
    <t xml:space="preserve">                                  An Bình, ngày 30   tháng  12  năm 2017</t>
  </si>
  <si>
    <t>1.2</t>
  </si>
  <si>
    <t>MỤC: 9050: MUA SẮM TÀI SẢN DÙNG 
CHO CÔNG TÁC CHUYÊN MÔN</t>
  </si>
  <si>
    <t>Mã NDKT 9099: Tài sản khác</t>
  </si>
  <si>
    <t xml:space="preserve">MỤC 6400: CÁC KHẢN TT CHO CÁ NHÂN </t>
  </si>
  <si>
    <t>Mã NDKT 6404 : Chênh lệch thu nhập so với thực tế 
( Tăng thu nhập )</t>
  </si>
  <si>
    <t xml:space="preserve">MỤC 7950: CHI LẬP CÁC QUỸ CỦA ĐƠN VỊ THỰC 
HIỆN KHOÁN CHI VÀ ĐƠN VỊ SỰ NGHIỆP CÓ THU </t>
  </si>
  <si>
    <t>Mã NDKT 7953: Chi lập quỹ khen thưởng của đơn vị SN</t>
  </si>
  <si>
    <t>Mã NDKT 7952: Chi lập quỹ khen thưởng của đơn vị SN</t>
  </si>
  <si>
    <t>Mã NDKT 7951: Chi lập quỹ phúc lợi của đơn vị SN</t>
  </si>
  <si>
    <t>DỰ TOÁN THU - CHI NGÂN SÁCH NHÀ NƯỚC NĂM 2018</t>
  </si>
  <si>
    <t xml:space="preserve">                                An Bình, ngày .....   tháng ......  năm 2018</t>
  </si>
  <si>
    <t xml:space="preserve">THÔNG BÁO CÔNG KHAI </t>
  </si>
  <si>
    <t xml:space="preserve">Thu học phí buổi hai </t>
  </si>
  <si>
    <t>Đơn vị: Trường Tiểu học An Bình B</t>
  </si>
  <si>
    <t>(Kèm theo Quyết định số     /QĐ- ……. ngày .../.../….....của Trường TH An Bình B)</t>
  </si>
  <si>
    <t xml:space="preserve">CÔNG KHAI </t>
  </si>
  <si>
    <t xml:space="preserve">Căn tin </t>
  </si>
  <si>
    <t xml:space="preserve">                                          Lê Thị Lan </t>
  </si>
  <si>
    <t>(Kèm theo Quyết định số  37   /QĐ- PGDĐT ngày ......./....../….....của Trường TH An Bình B)</t>
  </si>
  <si>
    <t xml:space="preserve"> </t>
  </si>
  <si>
    <t xml:space="preserve">Mã NDKT : 6299 Nước uống </t>
  </si>
  <si>
    <t xml:space="preserve">Mã NDKT 7049: Chi phí khác phong trào HS </t>
  </si>
  <si>
    <t xml:space="preserve">Lê Thị Lan </t>
  </si>
  <si>
    <t xml:space="preserve">Mã NDKT  6552: Mua sắm CCDC văn phòng </t>
  </si>
  <si>
    <t xml:space="preserve">Mã NDKT 7757: Chi bảo hiểm tài sản 
và phương tiện của đơn vị dự toán </t>
  </si>
  <si>
    <t xml:space="preserve">Mã NDKT 6657:Các khoản thuê mướn
  khác phục vụ hội nghị  </t>
  </si>
  <si>
    <t>QUYẾT TOÁN THU - CHI NGUỒN NSNN, NGUỒN KHÁC QUÝ I NĂM 2019</t>
  </si>
  <si>
    <t xml:space="preserve">Mã NDKT 6751: Thuê mướn phương tiện vận tải </t>
  </si>
  <si>
    <t xml:space="preserve">Mã NDKT 6757: Thuê lao động trong nước </t>
  </si>
  <si>
    <t>Mã NDKT 6949:  Các tài sản 
và công trình hạ tầng cơ sở khác</t>
  </si>
  <si>
    <t xml:space="preserve">Kinh phí nguồn cải cách tiền lương </t>
  </si>
  <si>
    <t xml:space="preserve">Mục 7050: Mua sắm tài sản vô  hình </t>
  </si>
  <si>
    <t>(Kèm theo Quyết định số  .......  /QĐ- ... ngày ..…/2019 của Trường Tiểu học An Bình B)</t>
  </si>
  <si>
    <t>MỤC 7000: CHI PHÍ NGHIỆP VỤ CM</t>
  </si>
  <si>
    <t xml:space="preserve">Mã NDKT  6599: Vật tư văn phòng khác </t>
  </si>
  <si>
    <t>Mã NDKT 7099: Chi  khác (Phần mềm QL thư viện )</t>
  </si>
  <si>
    <t>An Bình, ngày 15   tháng 4 năm 2019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</si>
</sst>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đ_-;\-* #,##0.00\ _đ_-;_-* &quot;-&quot;??\ _đ_-;_-@_-"/>
    <numFmt numFmtId="179" formatCode="_-* #,##0\ _đ_-;\-* #,##0\ _đ_-;_-* &quot;-&quot;??\ _đ_-;_-@_-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_-* #,##0.0\ _đ_-;\-* #,##0.0\ _đ_-;_-* &quot;-&quot;??\ _đ_-;_-@_-"/>
    <numFmt numFmtId="194" formatCode="_-* #,##0.000\ _đ_-;\-* #,##0.000\ _đ_-;_-* &quot;-&quot;??\ _đ_-;_-@_-"/>
    <numFmt numFmtId="195" formatCode="_-* #,##0\ _₫_-;\-* #,##0\ _₫_-;_-* &quot;-&quot;??\ _₫_-;_-@_-"/>
  </numFmts>
  <fonts count="57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95" fontId="0" fillId="0" borderId="10" xfId="42" applyNumberFormat="1" applyFont="1" applyFill="1" applyBorder="1" applyAlignment="1">
      <alignment horizontal="center"/>
    </xf>
    <xf numFmtId="195" fontId="0" fillId="0" borderId="10" xfId="42" applyNumberFormat="1" applyFont="1" applyBorder="1" applyAlignment="1">
      <alignment horizontal="center"/>
    </xf>
    <xf numFmtId="195" fontId="1" fillId="0" borderId="10" xfId="42" applyNumberFormat="1" applyFont="1" applyFill="1" applyBorder="1" applyAlignment="1">
      <alignment horizontal="center"/>
    </xf>
    <xf numFmtId="195" fontId="1" fillId="0" borderId="10" xfId="42" applyNumberFormat="1" applyFont="1" applyBorder="1" applyAlignment="1">
      <alignment horizontal="center"/>
    </xf>
    <xf numFmtId="195" fontId="54" fillId="0" borderId="10" xfId="42" applyNumberFormat="1" applyFont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95" fontId="9" fillId="0" borderId="10" xfId="42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95" fontId="10" fillId="0" borderId="10" xfId="42" applyNumberFormat="1" applyFont="1" applyFill="1" applyBorder="1" applyAlignment="1">
      <alignment horizontal="center"/>
    </xf>
    <xf numFmtId="195" fontId="9" fillId="0" borderId="10" xfId="42" applyNumberFormat="1" applyFont="1" applyBorder="1" applyAlignment="1">
      <alignment horizontal="center"/>
    </xf>
    <xf numFmtId="195" fontId="55" fillId="0" borderId="10" xfId="42" applyNumberFormat="1" applyFont="1" applyFill="1" applyBorder="1" applyAlignment="1">
      <alignment horizontal="center"/>
    </xf>
    <xf numFmtId="195" fontId="56" fillId="0" borderId="10" xfId="42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73" fontId="3" fillId="34" borderId="15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3" fontId="5" fillId="34" borderId="15" xfId="42" applyNumberFormat="1" applyFont="1" applyFill="1" applyBorder="1" applyAlignment="1">
      <alignment horizontal="center" vertical="center" wrapText="1"/>
    </xf>
    <xf numFmtId="173" fontId="5" fillId="34" borderId="16" xfId="42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173" fontId="5" fillId="34" borderId="15" xfId="0" applyNumberFormat="1" applyFont="1" applyFill="1" applyBorder="1" applyAlignment="1">
      <alignment horizontal="center" vertical="center" wrapText="1"/>
    </xf>
    <xf numFmtId="173" fontId="5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173" fontId="5" fillId="34" borderId="10" xfId="42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1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95" fontId="55" fillId="0" borderId="10" xfId="42" applyNumberFormat="1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16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3" fontId="0" fillId="33" borderId="10" xfId="42" applyNumberFormat="1" applyFont="1" applyFill="1" applyBorder="1" applyAlignment="1">
      <alignment horizontal="center" vertical="center" wrapText="1"/>
    </xf>
    <xf numFmtId="3" fontId="10" fillId="33" borderId="19" xfId="0" applyNumberFormat="1" applyFont="1" applyFill="1" applyBorder="1" applyAlignment="1">
      <alignment horizontal="center" vertical="center" wrapText="1"/>
    </xf>
    <xf numFmtId="3" fontId="9" fillId="33" borderId="19" xfId="0" applyNumberFormat="1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center" vertical="center" wrapText="1"/>
    </xf>
    <xf numFmtId="3" fontId="16" fillId="35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3">
      <selection activeCell="A10" sqref="A10:IV18"/>
    </sheetView>
  </sheetViews>
  <sheetFormatPr defaultColWidth="9.00390625" defaultRowHeight="15.75"/>
  <cols>
    <col min="1" max="1" width="10.75390625" style="4" customWidth="1"/>
    <col min="2" max="2" width="47.50390625" style="0" customWidth="1"/>
    <col min="3" max="3" width="22.125" style="0" customWidth="1"/>
  </cols>
  <sheetData>
    <row r="1" spans="1:3" ht="15.75">
      <c r="A1" s="94" t="s">
        <v>24</v>
      </c>
      <c r="B1" s="94"/>
      <c r="C1" s="94"/>
    </row>
    <row r="2" spans="1:3" ht="27.75" customHeight="1">
      <c r="A2" s="95" t="s">
        <v>116</v>
      </c>
      <c r="B2" s="95"/>
      <c r="C2" s="95"/>
    </row>
    <row r="3" spans="1:3" ht="22.5" customHeight="1">
      <c r="A3" s="95" t="s">
        <v>31</v>
      </c>
      <c r="B3" s="95"/>
      <c r="C3" s="95"/>
    </row>
    <row r="4" spans="1:4" ht="22.5" customHeight="1">
      <c r="A4" s="92" t="s">
        <v>114</v>
      </c>
      <c r="B4" s="92"/>
      <c r="C4" s="92"/>
      <c r="D4" s="20" t="s">
        <v>122</v>
      </c>
    </row>
    <row r="5" spans="1:3" ht="24.75" customHeight="1">
      <c r="A5" s="96" t="s">
        <v>112</v>
      </c>
      <c r="B5" s="96"/>
      <c r="C5" s="96"/>
    </row>
    <row r="6" spans="1:3" ht="24.75" customHeight="1">
      <c r="A6" s="97" t="s">
        <v>121</v>
      </c>
      <c r="B6" s="97"/>
      <c r="C6" s="97"/>
    </row>
    <row r="7" spans="1:3" ht="24.75" customHeight="1">
      <c r="A7" s="98" t="s">
        <v>25</v>
      </c>
      <c r="B7" s="98"/>
      <c r="C7" s="98"/>
    </row>
    <row r="8" spans="1:3" ht="24" customHeight="1" thickBot="1">
      <c r="A8" s="90" t="s">
        <v>96</v>
      </c>
      <c r="B8" s="90"/>
      <c r="C8" s="90"/>
    </row>
    <row r="9" spans="1:3" ht="18.75">
      <c r="A9" s="48" t="s">
        <v>2</v>
      </c>
      <c r="B9" s="49" t="s">
        <v>3</v>
      </c>
      <c r="C9" s="50" t="s">
        <v>26</v>
      </c>
    </row>
    <row r="10" spans="1:3" ht="18" customHeight="1">
      <c r="A10" s="51" t="s">
        <v>0</v>
      </c>
      <c r="B10" s="3" t="s">
        <v>15</v>
      </c>
      <c r="C10" s="52">
        <v>0</v>
      </c>
    </row>
    <row r="11" spans="1:3" ht="18" customHeight="1">
      <c r="A11" s="51">
        <v>1</v>
      </c>
      <c r="B11" s="3" t="s">
        <v>16</v>
      </c>
      <c r="C11" s="52">
        <v>0</v>
      </c>
    </row>
    <row r="12" spans="1:3" ht="18" customHeight="1">
      <c r="A12" s="51">
        <v>1.1</v>
      </c>
      <c r="B12" s="3" t="s">
        <v>17</v>
      </c>
      <c r="C12" s="52"/>
    </row>
    <row r="13" spans="1:3" ht="18" customHeight="1">
      <c r="A13" s="51">
        <v>1.2</v>
      </c>
      <c r="B13" s="3" t="s">
        <v>18</v>
      </c>
      <c r="C13" s="52"/>
    </row>
    <row r="14" spans="1:3" ht="18" customHeight="1">
      <c r="A14" s="51">
        <v>2</v>
      </c>
      <c r="B14" s="3" t="s">
        <v>19</v>
      </c>
      <c r="C14" s="52">
        <v>0</v>
      </c>
    </row>
    <row r="15" spans="1:3" ht="18" customHeight="1">
      <c r="A15" s="51">
        <v>2.2</v>
      </c>
      <c r="B15" s="3" t="s">
        <v>11</v>
      </c>
      <c r="C15" s="52"/>
    </row>
    <row r="16" spans="1:3" ht="18" customHeight="1">
      <c r="A16" s="51">
        <v>3</v>
      </c>
      <c r="B16" s="3" t="s">
        <v>22</v>
      </c>
      <c r="C16" s="52">
        <v>0</v>
      </c>
    </row>
    <row r="17" spans="1:3" ht="18" customHeight="1">
      <c r="A17" s="51">
        <v>3.1</v>
      </c>
      <c r="B17" s="3" t="s">
        <v>17</v>
      </c>
      <c r="C17" s="52"/>
    </row>
    <row r="18" spans="1:3" ht="18" customHeight="1">
      <c r="A18" s="51">
        <v>3.2</v>
      </c>
      <c r="B18" s="3" t="s">
        <v>18</v>
      </c>
      <c r="C18" s="52"/>
    </row>
    <row r="19" spans="1:3" ht="23.25" customHeight="1">
      <c r="A19" s="51" t="s">
        <v>1</v>
      </c>
      <c r="B19" s="3" t="s">
        <v>23</v>
      </c>
      <c r="C19" s="53">
        <f>C20</f>
        <v>7620644000</v>
      </c>
    </row>
    <row r="20" spans="1:3" ht="23.25" customHeight="1">
      <c r="A20" s="54">
        <v>1</v>
      </c>
      <c r="B20" s="21" t="s">
        <v>11</v>
      </c>
      <c r="C20" s="53">
        <f>SUM(C21:C22)</f>
        <v>7620644000</v>
      </c>
    </row>
    <row r="21" spans="1:3" ht="23.25" customHeight="1" thickBot="1">
      <c r="A21" s="51">
        <v>1.1</v>
      </c>
      <c r="B21" s="3" t="s">
        <v>21</v>
      </c>
      <c r="C21" s="56">
        <v>812591000</v>
      </c>
    </row>
    <row r="22" spans="1:3" ht="23.25" customHeight="1">
      <c r="A22" s="51">
        <v>1.2</v>
      </c>
      <c r="B22" s="3" t="s">
        <v>12</v>
      </c>
      <c r="C22" s="55">
        <v>6808053000</v>
      </c>
    </row>
    <row r="23" spans="1:3" s="16" customFormat="1" ht="23.25" customHeight="1" thickBot="1">
      <c r="A23" s="54">
        <v>2</v>
      </c>
      <c r="B23" s="21" t="s">
        <v>14</v>
      </c>
      <c r="C23" s="56">
        <v>812591000</v>
      </c>
    </row>
    <row r="24" spans="1:3" ht="23.25" customHeight="1">
      <c r="A24" s="51">
        <v>2.1</v>
      </c>
      <c r="B24" s="3" t="s">
        <v>20</v>
      </c>
      <c r="C24" s="55">
        <v>6808053000</v>
      </c>
    </row>
    <row r="25" spans="1:3" ht="23.25" customHeight="1" thickBot="1">
      <c r="A25" s="57">
        <v>2.2</v>
      </c>
      <c r="B25" s="58" t="s">
        <v>13</v>
      </c>
      <c r="C25" s="56">
        <v>812591000</v>
      </c>
    </row>
    <row r="26" ht="15.75">
      <c r="A26" s="47"/>
    </row>
    <row r="27" spans="2:4" ht="18.75">
      <c r="B27" s="91" t="s">
        <v>113</v>
      </c>
      <c r="C27" s="91"/>
      <c r="D27" s="59"/>
    </row>
    <row r="28" spans="2:4" ht="18.75">
      <c r="B28" s="92" t="s">
        <v>97</v>
      </c>
      <c r="C28" s="92"/>
      <c r="D28" s="18"/>
    </row>
    <row r="33" spans="2:3" ht="15.75">
      <c r="B33" s="93" t="s">
        <v>120</v>
      </c>
      <c r="C33" s="93"/>
    </row>
    <row r="34" spans="2:3" ht="15.75">
      <c r="B34" s="60"/>
      <c r="C34" s="60"/>
    </row>
    <row r="35" spans="2:3" ht="15.75">
      <c r="B35" s="60"/>
      <c r="C35" s="60"/>
    </row>
    <row r="36" spans="2:3" ht="15.75">
      <c r="B36" s="60"/>
      <c r="C36" s="60"/>
    </row>
    <row r="37" spans="2:3" ht="15.75">
      <c r="B37" s="60"/>
      <c r="C37" s="60"/>
    </row>
    <row r="38" spans="2:3" ht="15.75">
      <c r="B38" s="60"/>
      <c r="C38" s="60"/>
    </row>
    <row r="39" spans="2:3" ht="15.75">
      <c r="B39" s="60"/>
      <c r="C39" s="60"/>
    </row>
    <row r="40" spans="2:3" ht="15.75">
      <c r="B40" s="60"/>
      <c r="C40" s="60"/>
    </row>
    <row r="41" spans="2:3" ht="15.75">
      <c r="B41" s="60"/>
      <c r="C41" s="60"/>
    </row>
    <row r="42" spans="2:3" ht="15.75">
      <c r="B42" s="60"/>
      <c r="C42" s="60"/>
    </row>
    <row r="43" spans="2:3" ht="15.75">
      <c r="B43" s="60"/>
      <c r="C43" s="60"/>
    </row>
    <row r="44" spans="2:3" ht="15.75">
      <c r="B44" s="60"/>
      <c r="C44" s="60"/>
    </row>
    <row r="45" spans="2:3" ht="15.75">
      <c r="B45" s="60"/>
      <c r="C45" s="60"/>
    </row>
    <row r="46" spans="1:3" ht="15.75">
      <c r="A46" s="94" t="s">
        <v>24</v>
      </c>
      <c r="B46" s="94"/>
      <c r="C46" s="94"/>
    </row>
    <row r="47" spans="1:3" ht="18.75" customHeight="1">
      <c r="A47" s="95" t="s">
        <v>80</v>
      </c>
      <c r="B47" s="95"/>
      <c r="C47" s="95"/>
    </row>
    <row r="48" spans="1:3" ht="18.75">
      <c r="A48" s="95" t="s">
        <v>31</v>
      </c>
      <c r="B48" s="95"/>
      <c r="C48" s="95"/>
    </row>
    <row r="49" spans="1:3" ht="24.75" customHeight="1">
      <c r="A49" s="96" t="s">
        <v>98</v>
      </c>
      <c r="B49" s="96"/>
      <c r="C49" s="96"/>
    </row>
    <row r="50" spans="1:3" ht="23.25" customHeight="1">
      <c r="A50" s="97" t="s">
        <v>95</v>
      </c>
      <c r="B50" s="97"/>
      <c r="C50" s="97"/>
    </row>
    <row r="51" spans="1:3" ht="23.25" customHeight="1">
      <c r="A51" s="89" t="s">
        <v>99</v>
      </c>
      <c r="B51" s="89"/>
      <c r="C51" s="89"/>
    </row>
    <row r="52" spans="1:3" ht="19.5" thickBot="1">
      <c r="A52" s="90" t="s">
        <v>96</v>
      </c>
      <c r="B52" s="90"/>
      <c r="C52" s="90"/>
    </row>
    <row r="53" spans="1:3" ht="18.75">
      <c r="A53" s="48" t="s">
        <v>2</v>
      </c>
      <c r="B53" s="49" t="s">
        <v>3</v>
      </c>
      <c r="C53" s="50" t="s">
        <v>26</v>
      </c>
    </row>
    <row r="54" spans="1:3" ht="27" customHeight="1">
      <c r="A54" s="51" t="s">
        <v>0</v>
      </c>
      <c r="B54" s="3" t="s">
        <v>15</v>
      </c>
      <c r="C54" s="52">
        <v>0</v>
      </c>
    </row>
    <row r="55" spans="1:3" ht="27" customHeight="1">
      <c r="A55" s="51">
        <v>1</v>
      </c>
      <c r="B55" s="3" t="s">
        <v>16</v>
      </c>
      <c r="C55" s="52">
        <v>0</v>
      </c>
    </row>
    <row r="56" spans="1:3" ht="27" customHeight="1">
      <c r="A56" s="51">
        <v>1.1</v>
      </c>
      <c r="B56" s="3" t="s">
        <v>17</v>
      </c>
      <c r="C56" s="52"/>
    </row>
    <row r="57" spans="1:3" ht="27" customHeight="1">
      <c r="A57" s="51">
        <v>1.2</v>
      </c>
      <c r="B57" s="3" t="s">
        <v>18</v>
      </c>
      <c r="C57" s="52"/>
    </row>
    <row r="58" spans="1:3" ht="27" customHeight="1">
      <c r="A58" s="51">
        <v>2</v>
      </c>
      <c r="B58" s="3" t="s">
        <v>19</v>
      </c>
      <c r="C58" s="52">
        <v>0</v>
      </c>
    </row>
    <row r="59" spans="1:3" ht="27" customHeight="1">
      <c r="A59" s="51">
        <v>2.2</v>
      </c>
      <c r="B59" s="3" t="s">
        <v>11</v>
      </c>
      <c r="C59" s="52"/>
    </row>
    <row r="60" spans="1:3" ht="27" customHeight="1">
      <c r="A60" s="51">
        <v>3</v>
      </c>
      <c r="B60" s="3" t="s">
        <v>22</v>
      </c>
      <c r="C60" s="52">
        <v>0</v>
      </c>
    </row>
    <row r="61" spans="1:3" ht="27" customHeight="1">
      <c r="A61" s="51">
        <v>3.1</v>
      </c>
      <c r="B61" s="3" t="s">
        <v>17</v>
      </c>
      <c r="C61" s="52"/>
    </row>
    <row r="62" spans="1:3" ht="27" customHeight="1">
      <c r="A62" s="51">
        <v>3.2</v>
      </c>
      <c r="B62" s="3" t="s">
        <v>18</v>
      </c>
      <c r="C62" s="52"/>
    </row>
    <row r="63" spans="1:3" ht="27" customHeight="1">
      <c r="A63" s="51" t="s">
        <v>1</v>
      </c>
      <c r="B63" s="3" t="s">
        <v>23</v>
      </c>
      <c r="C63" s="61">
        <f>C64</f>
        <v>130930000</v>
      </c>
    </row>
    <row r="64" spans="1:3" ht="27" customHeight="1">
      <c r="A64" s="54">
        <v>1</v>
      </c>
      <c r="B64" s="21" t="s">
        <v>11</v>
      </c>
      <c r="C64" s="53">
        <f>SUM(C65:C66)</f>
        <v>130930000</v>
      </c>
    </row>
    <row r="65" spans="1:3" ht="27" customHeight="1">
      <c r="A65" s="51">
        <v>1.1</v>
      </c>
      <c r="B65" s="3" t="s">
        <v>21</v>
      </c>
      <c r="C65" s="55">
        <v>130930000</v>
      </c>
    </row>
    <row r="66" spans="1:3" ht="27" customHeight="1">
      <c r="A66" s="51">
        <v>1.2</v>
      </c>
      <c r="B66" s="3" t="s">
        <v>12</v>
      </c>
      <c r="C66" s="55">
        <v>0</v>
      </c>
    </row>
    <row r="67" spans="1:3" ht="27" customHeight="1">
      <c r="A67" s="54">
        <v>2</v>
      </c>
      <c r="B67" s="21" t="s">
        <v>14</v>
      </c>
      <c r="C67" s="53">
        <f>SUM(C68:C69)</f>
        <v>130930000</v>
      </c>
    </row>
    <row r="68" spans="1:3" ht="27" customHeight="1">
      <c r="A68" s="51">
        <v>2.1</v>
      </c>
      <c r="B68" s="3" t="s">
        <v>20</v>
      </c>
      <c r="C68" s="55">
        <v>130930000</v>
      </c>
    </row>
    <row r="69" spans="1:3" ht="27" customHeight="1" thickBot="1">
      <c r="A69" s="57">
        <v>2.2</v>
      </c>
      <c r="B69" s="58" t="s">
        <v>13</v>
      </c>
      <c r="C69" s="56">
        <f>C66</f>
        <v>0</v>
      </c>
    </row>
    <row r="70" ht="15.75">
      <c r="A70" s="47"/>
    </row>
    <row r="71" spans="2:3" ht="18.75">
      <c r="B71" s="91" t="s">
        <v>100</v>
      </c>
      <c r="C71" s="91"/>
    </row>
    <row r="72" spans="2:3" ht="18.75">
      <c r="B72" s="92" t="s">
        <v>97</v>
      </c>
      <c r="C72" s="92"/>
    </row>
    <row r="78" spans="2:3" ht="15.75">
      <c r="B78" s="93" t="s">
        <v>101</v>
      </c>
      <c r="C78" s="93"/>
    </row>
    <row r="82" spans="1:3" ht="15.75">
      <c r="A82" s="94" t="s">
        <v>24</v>
      </c>
      <c r="B82" s="94"/>
      <c r="C82" s="94"/>
    </row>
    <row r="83" spans="1:3" ht="18.75" customHeight="1">
      <c r="A83" s="95" t="s">
        <v>80</v>
      </c>
      <c r="B83" s="95"/>
      <c r="C83" s="95"/>
    </row>
    <row r="84" spans="1:3" ht="18.75">
      <c r="A84" s="95" t="s">
        <v>31</v>
      </c>
      <c r="B84" s="95"/>
      <c r="C84" s="95"/>
    </row>
    <row r="85" spans="1:3" ht="25.5" customHeight="1">
      <c r="A85" s="96" t="s">
        <v>98</v>
      </c>
      <c r="B85" s="96"/>
      <c r="C85" s="96"/>
    </row>
    <row r="86" spans="1:3" ht="25.5" customHeight="1">
      <c r="A86" s="97" t="s">
        <v>95</v>
      </c>
      <c r="B86" s="97"/>
      <c r="C86" s="97"/>
    </row>
    <row r="87" spans="1:3" ht="25.5" customHeight="1">
      <c r="A87" s="89" t="s">
        <v>99</v>
      </c>
      <c r="B87" s="89"/>
      <c r="C87" s="89"/>
    </row>
    <row r="88" spans="1:3" ht="19.5" thickBot="1">
      <c r="A88" s="90" t="s">
        <v>96</v>
      </c>
      <c r="B88" s="90"/>
      <c r="C88" s="90"/>
    </row>
    <row r="89" spans="1:3" ht="30" customHeight="1">
      <c r="A89" s="48" t="s">
        <v>2</v>
      </c>
      <c r="B89" s="49" t="s">
        <v>3</v>
      </c>
      <c r="C89" s="50" t="s">
        <v>26</v>
      </c>
    </row>
    <row r="90" spans="1:3" ht="27" customHeight="1">
      <c r="A90" s="51" t="s">
        <v>0</v>
      </c>
      <c r="B90" s="3" t="s">
        <v>15</v>
      </c>
      <c r="C90" s="52">
        <v>0</v>
      </c>
    </row>
    <row r="91" spans="1:3" ht="27" customHeight="1">
      <c r="A91" s="51">
        <v>1</v>
      </c>
      <c r="B91" s="3" t="s">
        <v>16</v>
      </c>
      <c r="C91" s="52">
        <v>0</v>
      </c>
    </row>
    <row r="92" spans="1:3" ht="27" customHeight="1">
      <c r="A92" s="51">
        <v>1.1</v>
      </c>
      <c r="B92" s="3" t="s">
        <v>17</v>
      </c>
      <c r="C92" s="52"/>
    </row>
    <row r="93" spans="1:3" ht="27" customHeight="1">
      <c r="A93" s="51">
        <v>1.2</v>
      </c>
      <c r="B93" s="3" t="s">
        <v>18</v>
      </c>
      <c r="C93" s="52"/>
    </row>
    <row r="94" spans="1:3" ht="27" customHeight="1">
      <c r="A94" s="51">
        <v>2</v>
      </c>
      <c r="B94" s="3" t="s">
        <v>19</v>
      </c>
      <c r="C94" s="52">
        <v>0</v>
      </c>
    </row>
    <row r="95" spans="1:3" ht="27" customHeight="1">
      <c r="A95" s="51">
        <v>2.2</v>
      </c>
      <c r="B95" s="3" t="s">
        <v>11</v>
      </c>
      <c r="C95" s="52"/>
    </row>
    <row r="96" spans="1:3" ht="27" customHeight="1">
      <c r="A96" s="51">
        <v>3</v>
      </c>
      <c r="B96" s="3" t="s">
        <v>22</v>
      </c>
      <c r="C96" s="52">
        <v>0</v>
      </c>
    </row>
    <row r="97" spans="1:3" ht="27" customHeight="1">
      <c r="A97" s="51">
        <v>3.1</v>
      </c>
      <c r="B97" s="3" t="s">
        <v>17</v>
      </c>
      <c r="C97" s="52"/>
    </row>
    <row r="98" spans="1:3" ht="27" customHeight="1">
      <c r="A98" s="51">
        <v>3.2</v>
      </c>
      <c r="B98" s="3" t="s">
        <v>18</v>
      </c>
      <c r="C98" s="52"/>
    </row>
    <row r="99" spans="1:3" ht="27" customHeight="1">
      <c r="A99" s="51" t="s">
        <v>1</v>
      </c>
      <c r="B99" s="3" t="s">
        <v>23</v>
      </c>
      <c r="C99" s="62">
        <f>C100</f>
        <v>113488652</v>
      </c>
    </row>
    <row r="100" spans="1:3" ht="27" customHeight="1">
      <c r="A100" s="54">
        <v>1</v>
      </c>
      <c r="B100" s="21" t="s">
        <v>11</v>
      </c>
      <c r="C100" s="63">
        <f>SUM(C101:C102)</f>
        <v>113488652</v>
      </c>
    </row>
    <row r="101" spans="1:3" ht="27" customHeight="1">
      <c r="A101" s="51">
        <v>1.1</v>
      </c>
      <c r="B101" s="3" t="s">
        <v>21</v>
      </c>
      <c r="C101" s="64">
        <v>107471878</v>
      </c>
    </row>
    <row r="102" spans="1:3" ht="27" customHeight="1">
      <c r="A102" s="51">
        <v>1.2</v>
      </c>
      <c r="B102" s="3" t="s">
        <v>12</v>
      </c>
      <c r="C102" s="64">
        <v>6016774</v>
      </c>
    </row>
    <row r="103" spans="1:3" ht="27" customHeight="1">
      <c r="A103" s="54">
        <v>2</v>
      </c>
      <c r="B103" s="21" t="s">
        <v>14</v>
      </c>
      <c r="C103" s="63">
        <f>SUM(C104:C105)</f>
        <v>113488652</v>
      </c>
    </row>
    <row r="104" spans="1:3" ht="27" customHeight="1">
      <c r="A104" s="51">
        <v>2.1</v>
      </c>
      <c r="B104" s="3" t="s">
        <v>20</v>
      </c>
      <c r="C104" s="64">
        <v>107471878</v>
      </c>
    </row>
    <row r="105" spans="1:3" ht="27" customHeight="1" thickBot="1">
      <c r="A105" s="57">
        <v>2.2</v>
      </c>
      <c r="B105" s="3" t="s">
        <v>13</v>
      </c>
      <c r="C105" s="64">
        <v>6016774</v>
      </c>
    </row>
    <row r="106" ht="15.75">
      <c r="A106" s="47"/>
    </row>
    <row r="107" spans="2:3" ht="18.75">
      <c r="B107" s="91" t="s">
        <v>102</v>
      </c>
      <c r="C107" s="91"/>
    </row>
    <row r="108" spans="2:3" ht="18.75">
      <c r="B108" s="92" t="s">
        <v>97</v>
      </c>
      <c r="C108" s="92"/>
    </row>
    <row r="110" spans="1:3" ht="15.75">
      <c r="A110" s="94" t="s">
        <v>24</v>
      </c>
      <c r="B110" s="94"/>
      <c r="C110" s="94"/>
    </row>
    <row r="111" spans="1:3" ht="18.75">
      <c r="A111" s="95" t="s">
        <v>116</v>
      </c>
      <c r="B111" s="95"/>
      <c r="C111" s="95"/>
    </row>
    <row r="112" spans="1:3" ht="18.75">
      <c r="A112" s="95" t="s">
        <v>31</v>
      </c>
      <c r="B112" s="95"/>
      <c r="C112" s="95"/>
    </row>
    <row r="113" spans="1:3" ht="18.75">
      <c r="A113" s="92" t="s">
        <v>114</v>
      </c>
      <c r="B113" s="92"/>
      <c r="C113" s="92"/>
    </row>
    <row r="114" spans="1:3" ht="18.75">
      <c r="A114" s="96" t="s">
        <v>112</v>
      </c>
      <c r="B114" s="96"/>
      <c r="C114" s="96"/>
    </row>
    <row r="115" spans="1:3" ht="15.75">
      <c r="A115" s="97" t="s">
        <v>117</v>
      </c>
      <c r="B115" s="97"/>
      <c r="C115" s="97"/>
    </row>
    <row r="116" spans="1:3" ht="15.75">
      <c r="A116" s="89" t="s">
        <v>25</v>
      </c>
      <c r="B116" s="89"/>
      <c r="C116" s="89"/>
    </row>
    <row r="117" spans="1:3" ht="19.5" thickBot="1">
      <c r="A117" s="90" t="s">
        <v>96</v>
      </c>
      <c r="B117" s="90"/>
      <c r="C117" s="90"/>
    </row>
    <row r="118" spans="1:3" ht="18.75">
      <c r="A118" s="48" t="s">
        <v>2</v>
      </c>
      <c r="B118" s="49" t="s">
        <v>3</v>
      </c>
      <c r="C118" s="50" t="s">
        <v>26</v>
      </c>
    </row>
    <row r="119" spans="1:3" ht="21" customHeight="1">
      <c r="A119" s="51" t="s">
        <v>0</v>
      </c>
      <c r="B119" s="3" t="s">
        <v>15</v>
      </c>
      <c r="C119" s="52">
        <v>0</v>
      </c>
    </row>
    <row r="120" spans="1:3" ht="21" customHeight="1">
      <c r="A120" s="51">
        <v>1</v>
      </c>
      <c r="B120" s="3" t="s">
        <v>16</v>
      </c>
      <c r="C120" s="52">
        <v>0</v>
      </c>
    </row>
    <row r="121" spans="1:3" ht="21" customHeight="1">
      <c r="A121" s="51">
        <v>1.1</v>
      </c>
      <c r="B121" s="3" t="s">
        <v>17</v>
      </c>
      <c r="C121" s="52"/>
    </row>
    <row r="122" spans="1:3" ht="21" customHeight="1">
      <c r="A122" s="51">
        <v>1.2</v>
      </c>
      <c r="B122" s="3" t="s">
        <v>18</v>
      </c>
      <c r="C122" s="52"/>
    </row>
    <row r="123" spans="1:3" ht="21" customHeight="1">
      <c r="A123" s="51">
        <v>2</v>
      </c>
      <c r="B123" s="3" t="s">
        <v>19</v>
      </c>
      <c r="C123" s="52">
        <v>0</v>
      </c>
    </row>
    <row r="124" spans="1:3" ht="21" customHeight="1">
      <c r="A124" s="51">
        <v>2.2</v>
      </c>
      <c r="B124" s="3" t="s">
        <v>11</v>
      </c>
      <c r="C124" s="52"/>
    </row>
    <row r="125" spans="1:3" ht="21" customHeight="1">
      <c r="A125" s="51">
        <v>3</v>
      </c>
      <c r="B125" s="3" t="s">
        <v>22</v>
      </c>
      <c r="C125" s="52">
        <v>0</v>
      </c>
    </row>
    <row r="126" spans="1:3" ht="21" customHeight="1">
      <c r="A126" s="51">
        <v>3.1</v>
      </c>
      <c r="B126" s="3" t="s">
        <v>17</v>
      </c>
      <c r="C126" s="52"/>
    </row>
    <row r="127" spans="1:3" ht="21" customHeight="1">
      <c r="A127" s="51">
        <v>3.2</v>
      </c>
      <c r="B127" s="3" t="s">
        <v>18</v>
      </c>
      <c r="C127" s="52"/>
    </row>
    <row r="128" spans="1:3" ht="21" customHeight="1">
      <c r="A128" s="51" t="s">
        <v>1</v>
      </c>
      <c r="B128" s="3" t="s">
        <v>23</v>
      </c>
      <c r="C128" s="53">
        <f>C129</f>
        <v>7620000000</v>
      </c>
    </row>
    <row r="129" spans="1:3" ht="21" customHeight="1">
      <c r="A129" s="54">
        <v>1</v>
      </c>
      <c r="B129" s="21" t="s">
        <v>11</v>
      </c>
      <c r="C129" s="53">
        <f>SUM(C130:C131)</f>
        <v>7620000000</v>
      </c>
    </row>
    <row r="130" spans="1:3" ht="21" customHeight="1">
      <c r="A130" s="51">
        <v>1.1</v>
      </c>
      <c r="B130" s="3" t="s">
        <v>21</v>
      </c>
      <c r="C130" s="55">
        <v>6808000000</v>
      </c>
    </row>
    <row r="131" spans="1:3" ht="21" customHeight="1" thickBot="1">
      <c r="A131" s="51">
        <v>1.2</v>
      </c>
      <c r="B131" s="3" t="s">
        <v>12</v>
      </c>
      <c r="C131" s="56">
        <v>812000000</v>
      </c>
    </row>
    <row r="132" spans="1:3" ht="21" customHeight="1">
      <c r="A132" s="54">
        <v>2</v>
      </c>
      <c r="B132" s="21" t="s">
        <v>14</v>
      </c>
      <c r="C132" s="53">
        <f>SUM(C133:C134)</f>
        <v>7620000000</v>
      </c>
    </row>
    <row r="133" spans="1:3" ht="21" customHeight="1">
      <c r="A133" s="51">
        <v>2.1</v>
      </c>
      <c r="B133" s="3" t="s">
        <v>20</v>
      </c>
      <c r="C133" s="55">
        <v>6808000000</v>
      </c>
    </row>
    <row r="134" spans="1:3" ht="21" customHeight="1" thickBot="1">
      <c r="A134" s="57">
        <v>2.2</v>
      </c>
      <c r="B134" s="58" t="s">
        <v>13</v>
      </c>
      <c r="C134" s="56">
        <v>812000000</v>
      </c>
    </row>
    <row r="135" ht="15.75">
      <c r="A135" s="47"/>
    </row>
    <row r="136" spans="2:3" ht="18.75">
      <c r="B136" s="91" t="s">
        <v>113</v>
      </c>
      <c r="C136" s="91"/>
    </row>
    <row r="137" spans="2:3" ht="18.75">
      <c r="B137" s="92" t="s">
        <v>97</v>
      </c>
      <c r="C137" s="92"/>
    </row>
    <row r="142" spans="2:3" ht="15.75">
      <c r="B142" s="93"/>
      <c r="C142" s="93"/>
    </row>
    <row r="143" spans="2:3" ht="15.75">
      <c r="B143" s="60"/>
      <c r="C143" s="60"/>
    </row>
    <row r="144" spans="2:3" ht="15.75">
      <c r="B144" s="60"/>
      <c r="C144" s="60"/>
    </row>
    <row r="145" spans="2:3" ht="15.75">
      <c r="B145" s="60"/>
      <c r="C145" s="60"/>
    </row>
  </sheetData>
  <sheetProtection/>
  <mergeCells count="41">
    <mergeCell ref="A7:C7"/>
    <mergeCell ref="A8:C8"/>
    <mergeCell ref="A1:C1"/>
    <mergeCell ref="A2:C2"/>
    <mergeCell ref="A3:C3"/>
    <mergeCell ref="A5:C5"/>
    <mergeCell ref="A6:C6"/>
    <mergeCell ref="A4:C4"/>
    <mergeCell ref="B27:C27"/>
    <mergeCell ref="B28:C28"/>
    <mergeCell ref="B33:C33"/>
    <mergeCell ref="A46:C46"/>
    <mergeCell ref="A47:C47"/>
    <mergeCell ref="A48:C48"/>
    <mergeCell ref="A86:C86"/>
    <mergeCell ref="A49:C49"/>
    <mergeCell ref="A50:C50"/>
    <mergeCell ref="A51:C51"/>
    <mergeCell ref="A52:C52"/>
    <mergeCell ref="B71:C71"/>
    <mergeCell ref="B72:C72"/>
    <mergeCell ref="A115:C115"/>
    <mergeCell ref="A87:C87"/>
    <mergeCell ref="A88:C88"/>
    <mergeCell ref="B107:C107"/>
    <mergeCell ref="B108:C108"/>
    <mergeCell ref="B78:C78"/>
    <mergeCell ref="A82:C82"/>
    <mergeCell ref="A83:C83"/>
    <mergeCell ref="A84:C84"/>
    <mergeCell ref="A85:C85"/>
    <mergeCell ref="A116:C116"/>
    <mergeCell ref="A117:C117"/>
    <mergeCell ref="B136:C136"/>
    <mergeCell ref="B137:C137"/>
    <mergeCell ref="B142:C142"/>
    <mergeCell ref="A110:C110"/>
    <mergeCell ref="A111:C111"/>
    <mergeCell ref="A112:C112"/>
    <mergeCell ref="A113:C113"/>
    <mergeCell ref="A114:C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PageLayoutView="0" workbookViewId="0" topLeftCell="A114">
      <selection activeCell="B123" sqref="B123"/>
    </sheetView>
  </sheetViews>
  <sheetFormatPr defaultColWidth="9.00390625" defaultRowHeight="15.75"/>
  <cols>
    <col min="1" max="1" width="4.75390625" style="0" customWidth="1"/>
    <col min="2" max="2" width="41.125" style="0" customWidth="1"/>
    <col min="3" max="3" width="13.625" style="35" customWidth="1"/>
    <col min="4" max="4" width="14.125" style="32" customWidth="1"/>
    <col min="5" max="5" width="13.25390625" style="35" customWidth="1"/>
    <col min="6" max="6" width="10.875" style="19" customWidth="1"/>
    <col min="7" max="7" width="5.125" style="8" customWidth="1"/>
    <col min="8" max="8" width="13.125" style="70" customWidth="1"/>
    <col min="9" max="9" width="12.375" style="8" bestFit="1" customWidth="1"/>
    <col min="10" max="10" width="14.50390625" style="8" customWidth="1"/>
    <col min="11" max="18" width="9.00390625" style="8" customWidth="1"/>
  </cols>
  <sheetData>
    <row r="1" spans="1:7" ht="15.75">
      <c r="A1" s="98" t="s">
        <v>29</v>
      </c>
      <c r="B1" s="98"/>
      <c r="C1" s="98"/>
      <c r="D1" s="98"/>
      <c r="E1" s="98"/>
      <c r="F1" s="98"/>
      <c r="G1" s="98"/>
    </row>
    <row r="2" spans="1:7" ht="18.75">
      <c r="A2" s="95" t="s">
        <v>116</v>
      </c>
      <c r="B2" s="95"/>
      <c r="C2" s="95"/>
      <c r="D2" s="95"/>
      <c r="E2" s="95"/>
      <c r="F2" s="95"/>
      <c r="G2" s="95"/>
    </row>
    <row r="3" spans="1:7" ht="18.75">
      <c r="A3" s="95" t="s">
        <v>31</v>
      </c>
      <c r="B3" s="95"/>
      <c r="C3" s="95"/>
      <c r="D3" s="95"/>
      <c r="E3" s="95"/>
      <c r="F3" s="95"/>
      <c r="G3" s="95"/>
    </row>
    <row r="4" spans="1:7" ht="20.25">
      <c r="A4" s="103" t="s">
        <v>118</v>
      </c>
      <c r="B4" s="103"/>
      <c r="C4" s="103"/>
      <c r="D4" s="103"/>
      <c r="E4" s="103"/>
      <c r="F4" s="103"/>
      <c r="G4" s="103"/>
    </row>
    <row r="5" spans="1:7" ht="18.75">
      <c r="A5" s="96" t="s">
        <v>129</v>
      </c>
      <c r="B5" s="96"/>
      <c r="C5" s="96"/>
      <c r="D5" s="96"/>
      <c r="E5" s="96"/>
      <c r="F5" s="96"/>
      <c r="G5" s="96"/>
    </row>
    <row r="6" spans="1:7" ht="18.75">
      <c r="A6" s="102" t="s">
        <v>135</v>
      </c>
      <c r="B6" s="102"/>
      <c r="C6" s="102"/>
      <c r="D6" s="102"/>
      <c r="E6" s="102"/>
      <c r="F6" s="102"/>
      <c r="G6" s="102"/>
    </row>
    <row r="7" spans="1:7" ht="18.75">
      <c r="A7" s="102" t="s">
        <v>27</v>
      </c>
      <c r="B7" s="102"/>
      <c r="C7" s="102"/>
      <c r="D7" s="102"/>
      <c r="E7" s="102"/>
      <c r="F7" s="102"/>
      <c r="G7" s="102"/>
    </row>
    <row r="8" spans="1:7" ht="15.75">
      <c r="A8" s="101" t="s">
        <v>28</v>
      </c>
      <c r="B8" s="101"/>
      <c r="C8" s="101"/>
      <c r="D8" s="101"/>
      <c r="E8" s="101"/>
      <c r="F8" s="101"/>
      <c r="G8" s="101"/>
    </row>
    <row r="9" spans="1:18" s="20" customFormat="1" ht="15.75">
      <c r="A9" s="99" t="s">
        <v>2</v>
      </c>
      <c r="B9" s="99" t="s">
        <v>3</v>
      </c>
      <c r="C9" s="100" t="s">
        <v>4</v>
      </c>
      <c r="D9" s="100" t="s">
        <v>5</v>
      </c>
      <c r="E9" s="100" t="s">
        <v>6</v>
      </c>
      <c r="F9" s="100"/>
      <c r="G9" s="100"/>
      <c r="H9" s="6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20" customFormat="1" ht="51">
      <c r="A10" s="99"/>
      <c r="B10" s="99"/>
      <c r="C10" s="100"/>
      <c r="D10" s="100"/>
      <c r="E10" s="44" t="s">
        <v>7</v>
      </c>
      <c r="F10" s="44" t="s">
        <v>8</v>
      </c>
      <c r="G10" s="71" t="s">
        <v>9</v>
      </c>
      <c r="H10" s="6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7" ht="24.75" customHeight="1">
      <c r="A11" s="42" t="s">
        <v>0</v>
      </c>
      <c r="B11" s="21" t="s">
        <v>30</v>
      </c>
      <c r="C11" s="30"/>
      <c r="D11" s="7"/>
      <c r="E11" s="30"/>
      <c r="F11" s="7"/>
      <c r="G11" s="12"/>
    </row>
    <row r="12" spans="1:7" ht="24.75" customHeight="1">
      <c r="A12" s="73">
        <v>1</v>
      </c>
      <c r="B12" s="72" t="s">
        <v>115</v>
      </c>
      <c r="C12" s="30"/>
      <c r="D12" s="7"/>
      <c r="E12" s="30"/>
      <c r="F12" s="7"/>
      <c r="G12" s="12"/>
    </row>
    <row r="13" spans="1:7" ht="24.75" customHeight="1">
      <c r="A13" s="73">
        <v>2</v>
      </c>
      <c r="B13" s="72" t="s">
        <v>115</v>
      </c>
      <c r="C13" s="30"/>
      <c r="D13" s="7"/>
      <c r="E13" s="30"/>
      <c r="F13" s="7"/>
      <c r="G13" s="12"/>
    </row>
    <row r="14" spans="1:7" ht="24.75" customHeight="1">
      <c r="A14" s="73">
        <v>3</v>
      </c>
      <c r="B14" s="72" t="s">
        <v>119</v>
      </c>
      <c r="C14" s="30"/>
      <c r="D14" s="7"/>
      <c r="E14" s="30"/>
      <c r="F14" s="7"/>
      <c r="G14" s="12"/>
    </row>
    <row r="15" spans="1:18" s="16" customFormat="1" ht="24.75" customHeight="1">
      <c r="A15" s="13" t="s">
        <v>1</v>
      </c>
      <c r="B15" s="21" t="s">
        <v>10</v>
      </c>
      <c r="C15" s="43">
        <f>C16+C93+C107</f>
        <v>1814493171</v>
      </c>
      <c r="D15" s="43">
        <f>D16+D93+D107</f>
        <v>1814493171</v>
      </c>
      <c r="E15" s="43">
        <f>E16+E93+E107</f>
        <v>1501913031</v>
      </c>
      <c r="F15" s="43">
        <f>F16+F93+F107</f>
        <v>49629000</v>
      </c>
      <c r="G15" s="23"/>
      <c r="H15" s="8">
        <v>1930154313</v>
      </c>
      <c r="I15" s="8">
        <f>H15-D15</f>
        <v>115661142</v>
      </c>
      <c r="J15" s="15"/>
      <c r="K15" s="15"/>
      <c r="L15" s="15"/>
      <c r="M15" s="15"/>
      <c r="N15" s="15"/>
      <c r="O15" s="15"/>
      <c r="P15" s="15"/>
      <c r="Q15" s="15"/>
      <c r="R15" s="15"/>
    </row>
    <row r="16" spans="1:18" s="16" customFormat="1" ht="24.75" customHeight="1">
      <c r="A16" s="42">
        <v>1</v>
      </c>
      <c r="B16" s="21" t="s">
        <v>21</v>
      </c>
      <c r="C16" s="43">
        <f>C17+C20+C26+C29+C34+C36+C39+C43+C47+C50+C56+C60+C69+C77+C79+C85+C89+C91</f>
        <v>1559422911</v>
      </c>
      <c r="D16" s="43">
        <f>D17+D20+D26+D29+D34+D36+D39+D43+D47+D50+D56+D60+D69+D77+D79+D85+D89+D91</f>
        <v>1559422911</v>
      </c>
      <c r="E16" s="43">
        <f>E17+E20+E26+E29+E34+E36+E39+E43+E47+E50+E56+E60+E69+E77+E79+E85+E89+E91</f>
        <v>1373393031</v>
      </c>
      <c r="F16" s="43">
        <f>F17+F20+F26+F29+F34+F36+F39+F43+F47+F50+F56+F60+F69+F77+F79+F85+F89+F91</f>
        <v>49629000</v>
      </c>
      <c r="G16" s="45"/>
      <c r="H16" s="8"/>
      <c r="I16" s="8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16" customFormat="1" ht="24.75" customHeight="1">
      <c r="A17" s="1"/>
      <c r="B17" s="9" t="s">
        <v>64</v>
      </c>
      <c r="C17" s="43">
        <f>SUM(C18:C19)</f>
        <v>705176100</v>
      </c>
      <c r="D17" s="80">
        <f>SUM(D18:D19)</f>
        <v>705176100</v>
      </c>
      <c r="E17" s="29">
        <f>D17</f>
        <v>705176100</v>
      </c>
      <c r="F17" s="44"/>
      <c r="G17" s="23"/>
      <c r="H17" s="8"/>
      <c r="I17" s="8"/>
      <c r="J17" s="15"/>
      <c r="K17" s="15"/>
      <c r="L17" s="15"/>
      <c r="M17" s="15"/>
      <c r="N17" s="15"/>
      <c r="O17" s="15"/>
      <c r="P17" s="15"/>
      <c r="Q17" s="15"/>
      <c r="R17" s="15"/>
    </row>
    <row r="18" spans="1:18" s="16" customFormat="1" ht="24.75" customHeight="1">
      <c r="A18" s="6"/>
      <c r="B18" s="2" t="s">
        <v>65</v>
      </c>
      <c r="C18" s="83">
        <v>530480700</v>
      </c>
      <c r="D18" s="83">
        <v>530480700</v>
      </c>
      <c r="E18" s="34"/>
      <c r="F18" s="44"/>
      <c r="G18" s="2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s="16" customFormat="1" ht="24.75" customHeight="1">
      <c r="A19" s="6"/>
      <c r="B19" s="2" t="s">
        <v>32</v>
      </c>
      <c r="C19" s="83">
        <v>174695400</v>
      </c>
      <c r="D19" s="83">
        <v>174695400</v>
      </c>
      <c r="E19" s="34"/>
      <c r="F19" s="44"/>
      <c r="G19" s="23"/>
      <c r="H19" s="8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16" customFormat="1" ht="24.75" customHeight="1">
      <c r="A20" s="1"/>
      <c r="B20" s="31" t="s">
        <v>66</v>
      </c>
      <c r="C20" s="43">
        <f>SUM(C21:C25)</f>
        <v>475940156</v>
      </c>
      <c r="D20" s="80">
        <f>SUM(D21:D25)</f>
        <v>475940156</v>
      </c>
      <c r="E20" s="44">
        <f>D20</f>
        <v>475940156</v>
      </c>
      <c r="F20" s="44"/>
      <c r="G20" s="23"/>
      <c r="H20" s="8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6" customFormat="1" ht="24.75" customHeight="1">
      <c r="A21" s="6"/>
      <c r="B21" s="2" t="s">
        <v>33</v>
      </c>
      <c r="C21" s="83">
        <v>12382500</v>
      </c>
      <c r="D21" s="83">
        <v>12382500</v>
      </c>
      <c r="E21" s="24"/>
      <c r="F21" s="44"/>
      <c r="G21" s="23"/>
      <c r="H21" s="8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16" customFormat="1" ht="24.75" customHeight="1">
      <c r="A22" s="6"/>
      <c r="B22" s="2" t="s">
        <v>34</v>
      </c>
      <c r="C22" s="83">
        <v>20193000</v>
      </c>
      <c r="D22" s="83">
        <v>20193000</v>
      </c>
      <c r="E22" s="24"/>
      <c r="F22" s="44"/>
      <c r="G22" s="2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6" customFormat="1" ht="24.75" customHeight="1">
      <c r="A23" s="6"/>
      <c r="B23" s="2" t="s">
        <v>35</v>
      </c>
      <c r="C23" s="83">
        <v>323601832</v>
      </c>
      <c r="D23" s="83">
        <v>323601832</v>
      </c>
      <c r="E23" s="24"/>
      <c r="F23" s="44"/>
      <c r="G23" s="23"/>
      <c r="H23" s="74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s="16" customFormat="1" ht="24.75" customHeight="1">
      <c r="A24" s="6"/>
      <c r="B24" s="2" t="s">
        <v>36</v>
      </c>
      <c r="C24" s="83">
        <v>1905000</v>
      </c>
      <c r="D24" s="83">
        <v>1905000</v>
      </c>
      <c r="E24" s="24"/>
      <c r="F24" s="44"/>
      <c r="G24" s="23"/>
      <c r="H24" s="74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s="16" customFormat="1" ht="24.75" customHeight="1">
      <c r="A25" s="13"/>
      <c r="B25" s="2" t="s">
        <v>37</v>
      </c>
      <c r="C25" s="83">
        <v>117857824</v>
      </c>
      <c r="D25" s="83">
        <v>117857824</v>
      </c>
      <c r="E25" s="24"/>
      <c r="F25" s="44"/>
      <c r="G25" s="23"/>
      <c r="H25" s="74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s="16" customFormat="1" ht="24.75" customHeight="1">
      <c r="A26" s="13"/>
      <c r="B26" s="9" t="s">
        <v>38</v>
      </c>
      <c r="C26" s="38">
        <f>C27+C28</f>
        <v>4452000</v>
      </c>
      <c r="D26" s="26">
        <f>D27+D28</f>
        <v>4452000</v>
      </c>
      <c r="E26" s="29"/>
      <c r="F26" s="44"/>
      <c r="G26" s="23"/>
      <c r="H26" s="74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16" customFormat="1" ht="24.75" customHeight="1">
      <c r="A27" s="13"/>
      <c r="B27" s="2" t="s">
        <v>39</v>
      </c>
      <c r="C27" s="39"/>
      <c r="D27" s="25"/>
      <c r="E27" s="29"/>
      <c r="F27" s="44"/>
      <c r="G27" s="23"/>
      <c r="H27" s="74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16" customFormat="1" ht="24.75" customHeight="1">
      <c r="A28" s="13"/>
      <c r="B28" s="2" t="s">
        <v>123</v>
      </c>
      <c r="C28" s="83">
        <v>4452000</v>
      </c>
      <c r="D28" s="83">
        <v>4452000</v>
      </c>
      <c r="E28" s="29"/>
      <c r="F28" s="44"/>
      <c r="G28" s="23"/>
      <c r="H28" s="74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s="16" customFormat="1" ht="24.75" customHeight="1">
      <c r="A29" s="13"/>
      <c r="B29" s="9" t="s">
        <v>40</v>
      </c>
      <c r="C29" s="43">
        <f>SUM(C30:C33)</f>
        <v>192276775</v>
      </c>
      <c r="D29" s="80">
        <f>SUM(D30:D33)</f>
        <v>192276775</v>
      </c>
      <c r="E29" s="44">
        <f>D29</f>
        <v>192276775</v>
      </c>
      <c r="F29" s="44"/>
      <c r="G29" s="23"/>
      <c r="H29" s="74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s="16" customFormat="1" ht="24.75" customHeight="1">
      <c r="A30" s="13"/>
      <c r="B30" s="2" t="s">
        <v>67</v>
      </c>
      <c r="C30" s="83">
        <f>142375832</f>
        <v>142375832</v>
      </c>
      <c r="D30" s="83">
        <f>142375832</f>
        <v>142375832</v>
      </c>
      <c r="E30" s="24"/>
      <c r="F30" s="44"/>
      <c r="G30" s="23"/>
      <c r="H30" s="74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s="16" customFormat="1" ht="24.75" customHeight="1">
      <c r="A31" s="13"/>
      <c r="B31" s="2" t="s">
        <v>68</v>
      </c>
      <c r="C31" s="83">
        <f>25062493</f>
        <v>25062493</v>
      </c>
      <c r="D31" s="83">
        <f>25062493</f>
        <v>25062493</v>
      </c>
      <c r="E31" s="24"/>
      <c r="F31" s="44"/>
      <c r="G31" s="23"/>
      <c r="H31" s="74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s="16" customFormat="1" ht="24.75" customHeight="1">
      <c r="A32" s="13"/>
      <c r="B32" s="2" t="s">
        <v>41</v>
      </c>
      <c r="C32" s="83">
        <f>16708329</f>
        <v>16708329</v>
      </c>
      <c r="D32" s="83">
        <f>16708329</f>
        <v>16708329</v>
      </c>
      <c r="E32" s="24"/>
      <c r="F32" s="44"/>
      <c r="G32" s="23"/>
      <c r="H32" s="74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s="16" customFormat="1" ht="24.75" customHeight="1">
      <c r="A33" s="13"/>
      <c r="B33" s="2" t="s">
        <v>69</v>
      </c>
      <c r="C33" s="83">
        <f>8130121</f>
        <v>8130121</v>
      </c>
      <c r="D33" s="83">
        <f>8130121</f>
        <v>8130121</v>
      </c>
      <c r="E33" s="24"/>
      <c r="F33" s="44"/>
      <c r="G33" s="23"/>
      <c r="H33" s="74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s="16" customFormat="1" ht="24.75" customHeight="1">
      <c r="A34" s="42"/>
      <c r="B34" s="31" t="s">
        <v>106</v>
      </c>
      <c r="C34" s="34"/>
      <c r="D34" s="24"/>
      <c r="E34" s="24"/>
      <c r="F34" s="46"/>
      <c r="G34" s="45"/>
      <c r="H34" s="74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s="16" customFormat="1" ht="29.25" customHeight="1">
      <c r="A35" s="42"/>
      <c r="B35" s="14" t="s">
        <v>107</v>
      </c>
      <c r="C35" s="34"/>
      <c r="D35" s="24"/>
      <c r="E35" s="24"/>
      <c r="F35" s="46"/>
      <c r="G35" s="45"/>
      <c r="H35" s="74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s="16" customFormat="1" ht="24.75" customHeight="1">
      <c r="A36" s="13"/>
      <c r="B36" s="10" t="s">
        <v>42</v>
      </c>
      <c r="C36" s="43">
        <f>SUM(C37:C38)</f>
        <v>27093780</v>
      </c>
      <c r="D36" s="80">
        <f>SUM(D37:D38)</f>
        <v>27093780</v>
      </c>
      <c r="E36" s="29"/>
      <c r="F36" s="44"/>
      <c r="G36" s="23"/>
      <c r="H36" s="74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s="16" customFormat="1" ht="24.75" customHeight="1">
      <c r="A37" s="13"/>
      <c r="B37" s="5" t="s">
        <v>43</v>
      </c>
      <c r="C37" s="83">
        <v>24243780</v>
      </c>
      <c r="D37" s="83">
        <v>24243780</v>
      </c>
      <c r="E37" s="29"/>
      <c r="F37" s="44"/>
      <c r="G37" s="23"/>
      <c r="H37" s="74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s="16" customFormat="1" ht="24.75" customHeight="1">
      <c r="A38" s="13"/>
      <c r="B38" s="5" t="s">
        <v>44</v>
      </c>
      <c r="C38" s="83">
        <v>2850000</v>
      </c>
      <c r="D38" s="83">
        <v>2850000</v>
      </c>
      <c r="E38" s="29"/>
      <c r="F38" s="44"/>
      <c r="G38" s="23"/>
      <c r="H38" s="74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s="16" customFormat="1" ht="24.75" customHeight="1">
      <c r="A39" s="13"/>
      <c r="B39" s="9" t="s">
        <v>45</v>
      </c>
      <c r="C39" s="43">
        <f>SUM(C40:C42)</f>
        <v>27960000</v>
      </c>
      <c r="D39" s="80">
        <f>SUM(D40:D42)</f>
        <v>27960000</v>
      </c>
      <c r="E39" s="44"/>
      <c r="F39" s="44">
        <f>D41</f>
        <v>10650000</v>
      </c>
      <c r="G39" s="23"/>
      <c r="H39" s="74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s="16" customFormat="1" ht="24.75" customHeight="1">
      <c r="A40" s="13"/>
      <c r="B40" s="5" t="s">
        <v>46</v>
      </c>
      <c r="C40" s="83">
        <v>6420000</v>
      </c>
      <c r="D40" s="83">
        <v>6420000</v>
      </c>
      <c r="E40" s="24"/>
      <c r="F40" s="34"/>
      <c r="G40" s="23"/>
      <c r="H40" s="74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s="16" customFormat="1" ht="24.75" customHeight="1">
      <c r="A41" s="13"/>
      <c r="B41" s="5" t="s">
        <v>126</v>
      </c>
      <c r="C41" s="7">
        <v>10650000</v>
      </c>
      <c r="D41" s="7">
        <v>10650000</v>
      </c>
      <c r="E41" s="24"/>
      <c r="F41" s="34"/>
      <c r="G41" s="23"/>
      <c r="H41" s="74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16" customFormat="1" ht="24.75" customHeight="1">
      <c r="A42" s="13"/>
      <c r="B42" s="5" t="s">
        <v>137</v>
      </c>
      <c r="C42" s="7">
        <v>10890000</v>
      </c>
      <c r="D42" s="7">
        <v>10890000</v>
      </c>
      <c r="E42" s="29"/>
      <c r="F42" s="43"/>
      <c r="G42" s="23"/>
      <c r="H42" s="74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6" customFormat="1" ht="24.75" customHeight="1">
      <c r="A43" s="13"/>
      <c r="B43" s="9" t="s">
        <v>47</v>
      </c>
      <c r="C43" s="43">
        <f>SUM(C44:C46)</f>
        <v>2316000</v>
      </c>
      <c r="D43" s="80">
        <f>SUM(D44:D46)</f>
        <v>2316000</v>
      </c>
      <c r="E43" s="29"/>
      <c r="F43" s="44"/>
      <c r="G43" s="23"/>
      <c r="H43" s="74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s="16" customFormat="1" ht="24.75" customHeight="1">
      <c r="A44" s="13"/>
      <c r="B44" s="2" t="s">
        <v>48</v>
      </c>
      <c r="C44" s="83">
        <v>66000</v>
      </c>
      <c r="D44" s="83">
        <v>66000</v>
      </c>
      <c r="E44" s="29"/>
      <c r="F44" s="44"/>
      <c r="G44" s="23"/>
      <c r="H44" s="74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6" customFormat="1" ht="24.75" customHeight="1">
      <c r="A45" s="13"/>
      <c r="B45" s="2" t="s">
        <v>70</v>
      </c>
      <c r="C45" s="34"/>
      <c r="D45" s="34"/>
      <c r="E45" s="29"/>
      <c r="F45" s="44"/>
      <c r="G45" s="23"/>
      <c r="H45" s="74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16" customFormat="1" ht="24.75" customHeight="1">
      <c r="A46" s="22"/>
      <c r="B46" s="66" t="s">
        <v>81</v>
      </c>
      <c r="C46" s="40">
        <v>2250000</v>
      </c>
      <c r="D46" s="40">
        <v>2250000</v>
      </c>
      <c r="E46" s="29"/>
      <c r="F46" s="44"/>
      <c r="G46" s="23"/>
      <c r="H46" s="74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s="16" customFormat="1" ht="24.75" customHeight="1">
      <c r="A47" s="13"/>
      <c r="B47" s="9" t="s">
        <v>71</v>
      </c>
      <c r="C47" s="41">
        <f>C48+C49</f>
        <v>0</v>
      </c>
      <c r="D47" s="28">
        <f>D49</f>
        <v>0</v>
      </c>
      <c r="E47" s="29"/>
      <c r="F47" s="44"/>
      <c r="G47" s="23"/>
      <c r="H47" s="74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s="16" customFormat="1" ht="28.5" customHeight="1">
      <c r="A48" s="42"/>
      <c r="B48" s="76" t="s">
        <v>128</v>
      </c>
      <c r="C48" s="77"/>
      <c r="D48" s="77"/>
      <c r="E48" s="43"/>
      <c r="F48" s="75"/>
      <c r="G48" s="45"/>
      <c r="H48" s="74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s="16" customFormat="1" ht="24.75" customHeight="1">
      <c r="A49" s="13"/>
      <c r="B49" s="5" t="s">
        <v>72</v>
      </c>
      <c r="C49" s="30"/>
      <c r="D49" s="30"/>
      <c r="E49" s="29"/>
      <c r="F49" s="44"/>
      <c r="G49" s="23"/>
      <c r="H49" s="74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s="16" customFormat="1" ht="24.75" customHeight="1">
      <c r="A50" s="13"/>
      <c r="B50" s="9" t="s">
        <v>49</v>
      </c>
      <c r="C50" s="43">
        <f>SUM(C51:C55)</f>
        <v>12186000</v>
      </c>
      <c r="D50" s="80">
        <f>SUM(D51:D55)</f>
        <v>12186000</v>
      </c>
      <c r="E50" s="29"/>
      <c r="F50" s="44"/>
      <c r="G50" s="23"/>
      <c r="H50" s="74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s="16" customFormat="1" ht="24.75" customHeight="1">
      <c r="A51" s="13"/>
      <c r="B51" s="2" t="s">
        <v>50</v>
      </c>
      <c r="C51" s="30">
        <v>696000</v>
      </c>
      <c r="D51" s="83">
        <v>696000</v>
      </c>
      <c r="E51" s="29"/>
      <c r="F51" s="44"/>
      <c r="G51" s="23"/>
      <c r="H51" s="74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s="16" customFormat="1" ht="24.75" customHeight="1">
      <c r="A52" s="13"/>
      <c r="B52" s="2" t="s">
        <v>51</v>
      </c>
      <c r="C52" s="30">
        <v>2490000</v>
      </c>
      <c r="D52" s="83">
        <v>2490000</v>
      </c>
      <c r="E52" s="29"/>
      <c r="F52" s="44"/>
      <c r="G52" s="23"/>
      <c r="H52" s="74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6" customFormat="1" ht="24.75" customHeight="1">
      <c r="A53" s="13"/>
      <c r="B53" s="2" t="s">
        <v>73</v>
      </c>
      <c r="C53" s="30"/>
      <c r="D53" s="83"/>
      <c r="E53" s="29"/>
      <c r="F53" s="44"/>
      <c r="G53" s="23"/>
      <c r="H53" s="74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s="16" customFormat="1" ht="24.75" customHeight="1">
      <c r="A54" s="13"/>
      <c r="B54" s="2" t="s">
        <v>52</v>
      </c>
      <c r="C54" s="30">
        <v>9000000</v>
      </c>
      <c r="D54" s="83">
        <v>9000000</v>
      </c>
      <c r="E54" s="29"/>
      <c r="F54" s="44"/>
      <c r="G54" s="23"/>
      <c r="H54" s="74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6" customFormat="1" ht="24.75" customHeight="1">
      <c r="A55" s="13"/>
      <c r="B55" s="2" t="s">
        <v>53</v>
      </c>
      <c r="C55" s="43"/>
      <c r="D55" s="83"/>
      <c r="E55" s="29"/>
      <c r="F55" s="44"/>
      <c r="G55" s="23"/>
      <c r="H55" s="74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s="16" customFormat="1" ht="24.75" customHeight="1">
      <c r="A56" s="13"/>
      <c r="B56" s="9" t="s">
        <v>74</v>
      </c>
      <c r="C56" s="80">
        <f>SUM(C57:C59)</f>
        <v>22350100</v>
      </c>
      <c r="D56" s="80">
        <f>SUM(D57:D59)</f>
        <v>22350100</v>
      </c>
      <c r="E56" s="29"/>
      <c r="F56" s="44"/>
      <c r="G56" s="23"/>
      <c r="H56" s="74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s="16" customFormat="1" ht="24.75" customHeight="1">
      <c r="A57" s="6"/>
      <c r="B57" s="2" t="s">
        <v>130</v>
      </c>
      <c r="C57" s="80"/>
      <c r="D57" s="80"/>
      <c r="E57" s="43"/>
      <c r="F57" s="78"/>
      <c r="G57" s="45"/>
      <c r="H57" s="74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s="16" customFormat="1" ht="24.75" customHeight="1">
      <c r="A58" s="6"/>
      <c r="B58" s="2" t="s">
        <v>131</v>
      </c>
      <c r="C58" s="84">
        <v>15486100</v>
      </c>
      <c r="D58" s="84">
        <v>15486100</v>
      </c>
      <c r="E58" s="43"/>
      <c r="F58" s="78"/>
      <c r="G58" s="45"/>
      <c r="H58" s="74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s="16" customFormat="1" ht="24.75" customHeight="1">
      <c r="A59" s="13"/>
      <c r="B59" s="5" t="s">
        <v>75</v>
      </c>
      <c r="C59" s="83">
        <v>6864000</v>
      </c>
      <c r="D59" s="83">
        <v>6864000</v>
      </c>
      <c r="E59" s="29"/>
      <c r="F59" s="44"/>
      <c r="G59" s="23"/>
      <c r="H59" s="74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s="16" customFormat="1" ht="24.75" customHeight="1">
      <c r="A60" s="13"/>
      <c r="B60" s="9" t="s">
        <v>54</v>
      </c>
      <c r="C60" s="80">
        <f>SUM(C61:C68)</f>
        <v>38979000</v>
      </c>
      <c r="D60" s="80">
        <f>SUM(D61:D68)</f>
        <v>38979000</v>
      </c>
      <c r="E60" s="29"/>
      <c r="F60" s="44">
        <f>D60</f>
        <v>38979000</v>
      </c>
      <c r="G60" s="23"/>
      <c r="H60" s="74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s="16" customFormat="1" ht="24.75" customHeight="1">
      <c r="A61" s="13"/>
      <c r="B61" s="2" t="s">
        <v>76</v>
      </c>
      <c r="C61" s="43"/>
      <c r="D61" s="43"/>
      <c r="E61" s="29"/>
      <c r="F61" s="44"/>
      <c r="G61" s="23"/>
      <c r="H61" s="74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s="16" customFormat="1" ht="24.75" customHeight="1">
      <c r="A62" s="22"/>
      <c r="B62" s="2" t="s">
        <v>92</v>
      </c>
      <c r="C62" s="83">
        <v>2040000</v>
      </c>
      <c r="D62" s="83">
        <v>2040000</v>
      </c>
      <c r="E62" s="29"/>
      <c r="F62" s="44"/>
      <c r="G62" s="23"/>
      <c r="H62" s="74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s="16" customFormat="1" ht="24.75" customHeight="1">
      <c r="A63" s="22"/>
      <c r="B63" s="67" t="s">
        <v>94</v>
      </c>
      <c r="C63" s="43"/>
      <c r="D63" s="43"/>
      <c r="E63" s="29"/>
      <c r="F63" s="44"/>
      <c r="G63" s="23"/>
      <c r="H63" s="74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s="16" customFormat="1" ht="24.75" customHeight="1">
      <c r="A64" s="13"/>
      <c r="B64" s="2" t="s">
        <v>77</v>
      </c>
      <c r="C64" s="30">
        <v>2500000</v>
      </c>
      <c r="D64" s="83">
        <v>2500000</v>
      </c>
      <c r="E64" s="30"/>
      <c r="F64" s="7"/>
      <c r="G64" s="23"/>
      <c r="H64" s="74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s="16" customFormat="1" ht="24.75" customHeight="1">
      <c r="A65" s="13"/>
      <c r="B65" s="2" t="s">
        <v>55</v>
      </c>
      <c r="C65" s="30">
        <v>1450000</v>
      </c>
      <c r="D65" s="83">
        <v>1450000</v>
      </c>
      <c r="E65" s="30"/>
      <c r="F65" s="7"/>
      <c r="G65" s="23"/>
      <c r="H65" s="74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s="16" customFormat="1" ht="24.75" customHeight="1">
      <c r="A66" s="13"/>
      <c r="B66" s="2" t="s">
        <v>78</v>
      </c>
      <c r="C66" s="30"/>
      <c r="D66" s="30"/>
      <c r="E66" s="30"/>
      <c r="F66" s="7"/>
      <c r="G66" s="23"/>
      <c r="H66" s="74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s="16" customFormat="1" ht="24.75" customHeight="1">
      <c r="A67" s="13"/>
      <c r="B67" s="2" t="s">
        <v>56</v>
      </c>
      <c r="C67" s="30">
        <v>3170000</v>
      </c>
      <c r="D67" s="83">
        <v>3170000</v>
      </c>
      <c r="E67" s="29"/>
      <c r="F67" s="44"/>
      <c r="G67" s="23"/>
      <c r="H67" s="74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s="16" customFormat="1" ht="35.25" customHeight="1">
      <c r="A68" s="42"/>
      <c r="B68" s="76" t="s">
        <v>132</v>
      </c>
      <c r="C68" s="83">
        <v>29819000</v>
      </c>
      <c r="D68" s="83">
        <v>29819000</v>
      </c>
      <c r="E68" s="43"/>
      <c r="F68" s="78"/>
      <c r="G68" s="45"/>
      <c r="H68" s="74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s="16" customFormat="1" ht="20.25" customHeight="1">
      <c r="A69" s="13"/>
      <c r="B69" s="10" t="s">
        <v>57</v>
      </c>
      <c r="C69" s="43">
        <f>SUM(C70:C76)</f>
        <v>19513000</v>
      </c>
      <c r="D69" s="43">
        <f>SUM(D70:D76)</f>
        <v>19513000</v>
      </c>
      <c r="E69" s="29"/>
      <c r="F69" s="44"/>
      <c r="G69" s="23"/>
      <c r="H69" s="74">
        <f>C69-D69</f>
        <v>0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s="16" customFormat="1" ht="24.75" customHeight="1" hidden="1">
      <c r="A70" s="13"/>
      <c r="B70" s="17" t="s">
        <v>58</v>
      </c>
      <c r="C70" s="30"/>
      <c r="D70" s="30"/>
      <c r="E70" s="29"/>
      <c r="F70" s="44"/>
      <c r="G70" s="23"/>
      <c r="H70" s="74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s="16" customFormat="1" ht="24.75" customHeight="1" hidden="1">
      <c r="A71" s="13"/>
      <c r="B71" s="5" t="s">
        <v>79</v>
      </c>
      <c r="C71" s="30"/>
      <c r="D71" s="30"/>
      <c r="E71" s="29"/>
      <c r="F71" s="44"/>
      <c r="G71" s="23"/>
      <c r="H71" s="74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s="16" customFormat="1" ht="24.75" customHeight="1" hidden="1">
      <c r="A72" s="13"/>
      <c r="B72" s="2" t="s">
        <v>59</v>
      </c>
      <c r="C72" s="30"/>
      <c r="D72" s="7"/>
      <c r="E72" s="29"/>
      <c r="F72" s="44"/>
      <c r="G72" s="23"/>
      <c r="H72" s="74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s="16" customFormat="1" ht="24.75" customHeight="1" hidden="1">
      <c r="A73" s="13"/>
      <c r="B73" s="2" t="s">
        <v>60</v>
      </c>
      <c r="C73" s="7"/>
      <c r="D73" s="7"/>
      <c r="E73" s="29"/>
      <c r="F73" s="44"/>
      <c r="G73" s="23"/>
      <c r="H73" s="74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s="16" customFormat="1" ht="24.75" customHeight="1" hidden="1">
      <c r="A74" s="42"/>
      <c r="B74" s="2" t="s">
        <v>60</v>
      </c>
      <c r="C74" s="30"/>
      <c r="D74" s="7"/>
      <c r="E74" s="43"/>
      <c r="F74" s="46"/>
      <c r="G74" s="45"/>
      <c r="H74" s="74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s="16" customFormat="1" ht="24.75" customHeight="1" hidden="1">
      <c r="A75" s="42"/>
      <c r="B75" s="2" t="s">
        <v>60</v>
      </c>
      <c r="C75" s="30"/>
      <c r="D75" s="7"/>
      <c r="E75" s="43"/>
      <c r="F75" s="46"/>
      <c r="G75" s="45"/>
      <c r="H75" s="74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s="16" customFormat="1" ht="24.75" customHeight="1">
      <c r="A76" s="42"/>
      <c r="B76" s="2" t="s">
        <v>124</v>
      </c>
      <c r="C76" s="30">
        <f>19513000</f>
        <v>19513000</v>
      </c>
      <c r="D76" s="30">
        <f>19513000</f>
        <v>19513000</v>
      </c>
      <c r="E76" s="43"/>
      <c r="F76" s="46"/>
      <c r="G76" s="45"/>
      <c r="H76" s="74">
        <f>C76-D76</f>
        <v>0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s="16" customFormat="1" ht="24.75" customHeight="1">
      <c r="A77" s="42"/>
      <c r="B77" s="9" t="s">
        <v>134</v>
      </c>
      <c r="C77" s="43">
        <f>C78</f>
        <v>16000000</v>
      </c>
      <c r="D77" s="43">
        <f>D78</f>
        <v>16000000</v>
      </c>
      <c r="E77" s="43"/>
      <c r="F77" s="80"/>
      <c r="G77" s="45"/>
      <c r="H77" s="74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s="16" customFormat="1" ht="24.75" customHeight="1">
      <c r="A78" s="42"/>
      <c r="B78" s="5" t="s">
        <v>138</v>
      </c>
      <c r="C78" s="30">
        <v>16000000</v>
      </c>
      <c r="D78" s="30">
        <v>16000000</v>
      </c>
      <c r="E78" s="43"/>
      <c r="F78" s="80"/>
      <c r="G78" s="45"/>
      <c r="H78" s="74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s="16" customFormat="1" ht="21" customHeight="1">
      <c r="A79" s="13"/>
      <c r="B79" s="9" t="s">
        <v>61</v>
      </c>
      <c r="C79" s="43">
        <f>SUM(C80:C84)</f>
        <v>15180000</v>
      </c>
      <c r="D79" s="43">
        <f>SUM(D80:D84)</f>
        <v>15180000</v>
      </c>
      <c r="E79" s="29"/>
      <c r="F79" s="44"/>
      <c r="G79" s="23"/>
      <c r="H79" s="74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s="16" customFormat="1" ht="24.75" customHeight="1" hidden="1">
      <c r="A80" s="22"/>
      <c r="B80" s="5" t="s">
        <v>90</v>
      </c>
      <c r="C80" s="43"/>
      <c r="D80" s="80"/>
      <c r="E80" s="29"/>
      <c r="F80" s="44"/>
      <c r="G80" s="23"/>
      <c r="H80" s="74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s="16" customFormat="1" ht="32.25" customHeight="1" hidden="1">
      <c r="A81" s="42"/>
      <c r="B81" s="14" t="s">
        <v>127</v>
      </c>
      <c r="C81" s="43"/>
      <c r="D81" s="80"/>
      <c r="E81" s="43"/>
      <c r="F81" s="75"/>
      <c r="G81" s="45"/>
      <c r="H81" s="74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s="16" customFormat="1" ht="24.75" customHeight="1" hidden="1">
      <c r="A82" s="22"/>
      <c r="B82" s="2" t="s">
        <v>62</v>
      </c>
      <c r="C82" s="43"/>
      <c r="D82" s="80"/>
      <c r="E82" s="29"/>
      <c r="F82" s="44"/>
      <c r="G82" s="23"/>
      <c r="H82" s="74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s="16" customFormat="1" ht="24.75" customHeight="1" hidden="1">
      <c r="A83" s="13"/>
      <c r="B83" s="2" t="s">
        <v>82</v>
      </c>
      <c r="C83" s="30"/>
      <c r="D83" s="7"/>
      <c r="E83" s="29"/>
      <c r="F83" s="44"/>
      <c r="G83" s="23"/>
      <c r="H83" s="74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s="16" customFormat="1" ht="24" customHeight="1">
      <c r="A84" s="42"/>
      <c r="B84" s="2" t="s">
        <v>82</v>
      </c>
      <c r="C84" s="30">
        <v>15180000</v>
      </c>
      <c r="D84" s="30">
        <v>15180000</v>
      </c>
      <c r="E84" s="43"/>
      <c r="F84" s="46"/>
      <c r="G84" s="45"/>
      <c r="H84" s="74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s="16" customFormat="1" ht="33" customHeight="1" hidden="1">
      <c r="A85" s="42"/>
      <c r="B85" s="68" t="s">
        <v>108</v>
      </c>
      <c r="C85" s="30"/>
      <c r="D85" s="7"/>
      <c r="E85" s="43"/>
      <c r="F85" s="46"/>
      <c r="G85" s="45"/>
      <c r="H85" s="74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s="16" customFormat="1" ht="24.75" customHeight="1" hidden="1">
      <c r="A86" s="42"/>
      <c r="B86" s="17" t="s">
        <v>111</v>
      </c>
      <c r="C86" s="30"/>
      <c r="D86" s="7"/>
      <c r="E86" s="43"/>
      <c r="F86" s="46"/>
      <c r="G86" s="45"/>
      <c r="H86" s="74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s="16" customFormat="1" ht="24.75" customHeight="1" hidden="1">
      <c r="A87" s="42"/>
      <c r="B87" s="17" t="s">
        <v>110</v>
      </c>
      <c r="C87" s="30"/>
      <c r="D87" s="7"/>
      <c r="E87" s="43"/>
      <c r="F87" s="46"/>
      <c r="G87" s="45"/>
      <c r="H87" s="74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s="16" customFormat="1" ht="24.75" customHeight="1" hidden="1">
      <c r="A88" s="42"/>
      <c r="B88" s="17" t="s">
        <v>109</v>
      </c>
      <c r="C88" s="30"/>
      <c r="D88" s="7"/>
      <c r="E88" s="43"/>
      <c r="F88" s="46"/>
      <c r="G88" s="45"/>
      <c r="H88" s="74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s="16" customFormat="1" ht="24.75" customHeight="1" hidden="1">
      <c r="A89" s="22"/>
      <c r="B89" s="9" t="s">
        <v>88</v>
      </c>
      <c r="C89" s="27">
        <f>C90</f>
        <v>0</v>
      </c>
      <c r="D89" s="27">
        <f>D90</f>
        <v>0</v>
      </c>
      <c r="E89" s="29"/>
      <c r="F89" s="44"/>
      <c r="G89" s="23"/>
      <c r="H89" s="74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s="16" customFormat="1" ht="24.75" customHeight="1" hidden="1">
      <c r="A90" s="22"/>
      <c r="B90" s="5" t="s">
        <v>93</v>
      </c>
      <c r="C90" s="25"/>
      <c r="D90" s="25"/>
      <c r="E90" s="29"/>
      <c r="F90" s="44"/>
      <c r="G90" s="23"/>
      <c r="H90" s="74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s="16" customFormat="1" ht="32.25" customHeight="1" hidden="1">
      <c r="A91" s="42"/>
      <c r="B91" s="65" t="s">
        <v>104</v>
      </c>
      <c r="C91" s="25"/>
      <c r="D91" s="25"/>
      <c r="E91" s="43"/>
      <c r="F91" s="44"/>
      <c r="G91" s="45"/>
      <c r="H91" s="74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s="16" customFormat="1" ht="24.75" customHeight="1" hidden="1">
      <c r="A92" s="42"/>
      <c r="B92" s="2" t="s">
        <v>105</v>
      </c>
      <c r="C92" s="25"/>
      <c r="D92" s="25"/>
      <c r="E92" s="43"/>
      <c r="F92" s="44"/>
      <c r="G92" s="45"/>
      <c r="H92" s="74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s="16" customFormat="1" ht="24.75" customHeight="1">
      <c r="A93" s="79" t="s">
        <v>103</v>
      </c>
      <c r="B93" s="21" t="s">
        <v>12</v>
      </c>
      <c r="C93" s="80">
        <f>C94+C96+C98+C100+C103</f>
        <v>126550260</v>
      </c>
      <c r="D93" s="80">
        <f>D94+D96+D98+D100+D103</f>
        <v>126550260</v>
      </c>
      <c r="E93" s="80"/>
      <c r="F93" s="80"/>
      <c r="G93" s="80"/>
      <c r="H93" s="74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s="16" customFormat="1" ht="24.75" customHeight="1">
      <c r="A94" s="13"/>
      <c r="B94" s="31" t="s">
        <v>66</v>
      </c>
      <c r="C94" s="43">
        <f>C95</f>
        <v>0</v>
      </c>
      <c r="D94" s="80">
        <f>D95</f>
        <v>0</v>
      </c>
      <c r="E94" s="29"/>
      <c r="F94" s="44"/>
      <c r="G94" s="23"/>
      <c r="H94" s="74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s="16" customFormat="1" ht="24.75" customHeight="1">
      <c r="A95" s="13"/>
      <c r="B95" s="2" t="s">
        <v>83</v>
      </c>
      <c r="C95" s="30"/>
      <c r="D95" s="30"/>
      <c r="E95" s="29"/>
      <c r="F95" s="44"/>
      <c r="G95" s="23"/>
      <c r="H95" s="74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s="16" customFormat="1" ht="24.75" customHeight="1">
      <c r="A96" s="13"/>
      <c r="B96" s="10" t="s">
        <v>84</v>
      </c>
      <c r="C96" s="43">
        <f>C97</f>
        <v>19150260</v>
      </c>
      <c r="D96" s="43">
        <f>D97</f>
        <v>19150260</v>
      </c>
      <c r="E96" s="29"/>
      <c r="F96" s="44"/>
      <c r="G96" s="23"/>
      <c r="H96" s="74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s="16" customFormat="1" ht="24.75" customHeight="1">
      <c r="A97" s="13"/>
      <c r="B97" s="2" t="s">
        <v>85</v>
      </c>
      <c r="C97" s="39">
        <v>19150260</v>
      </c>
      <c r="D97" s="39">
        <v>19150260</v>
      </c>
      <c r="E97" s="29"/>
      <c r="F97" s="44"/>
      <c r="G97" s="23"/>
      <c r="H97" s="74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s="16" customFormat="1" ht="24.75" customHeight="1">
      <c r="A98" s="42"/>
      <c r="B98" s="11" t="s">
        <v>63</v>
      </c>
      <c r="C98" s="43">
        <f>C99</f>
        <v>1400000</v>
      </c>
      <c r="D98" s="80">
        <f>D99</f>
        <v>1400000</v>
      </c>
      <c r="E98" s="29"/>
      <c r="F98" s="44"/>
      <c r="G98" s="23"/>
      <c r="H98" s="74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s="16" customFormat="1" ht="24.75" customHeight="1">
      <c r="A99" s="42"/>
      <c r="B99" s="2" t="s">
        <v>86</v>
      </c>
      <c r="C99" s="30">
        <v>1400000</v>
      </c>
      <c r="D99" s="30">
        <v>1400000</v>
      </c>
      <c r="E99" s="29"/>
      <c r="F99" s="44"/>
      <c r="G99" s="23"/>
      <c r="H99" s="74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s="16" customFormat="1" ht="24.75" customHeight="1">
      <c r="A100" s="42"/>
      <c r="B100" s="9" t="s">
        <v>136</v>
      </c>
      <c r="C100" s="43">
        <f>C101</f>
        <v>0</v>
      </c>
      <c r="D100" s="80">
        <f>D101</f>
        <v>0</v>
      </c>
      <c r="E100" s="29"/>
      <c r="F100" s="44"/>
      <c r="G100" s="23"/>
      <c r="H100" s="74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s="16" customFormat="1" ht="24.75" customHeight="1">
      <c r="A101" s="42"/>
      <c r="B101" s="2" t="s">
        <v>87</v>
      </c>
      <c r="C101" s="30"/>
      <c r="D101" s="7"/>
      <c r="E101" s="29"/>
      <c r="F101" s="44"/>
      <c r="G101" s="23"/>
      <c r="H101" s="74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s="16" customFormat="1" ht="24.75" customHeight="1">
      <c r="A102" s="42"/>
      <c r="B102" s="5" t="s">
        <v>60</v>
      </c>
      <c r="C102" s="30"/>
      <c r="D102" s="7"/>
      <c r="E102" s="43"/>
      <c r="F102" s="44"/>
      <c r="G102" s="45"/>
      <c r="H102" s="74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s="16" customFormat="1" ht="24.75" customHeight="1">
      <c r="A103" s="42"/>
      <c r="B103" s="31" t="s">
        <v>61</v>
      </c>
      <c r="C103" s="43">
        <f>C104+C105</f>
        <v>106000000</v>
      </c>
      <c r="D103" s="85">
        <f>D104+D105</f>
        <v>106000000</v>
      </c>
      <c r="E103" s="43"/>
      <c r="F103" s="80"/>
      <c r="G103" s="45"/>
      <c r="H103" s="74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s="16" customFormat="1" ht="24.75" customHeight="1">
      <c r="A104" s="42"/>
      <c r="B104" s="2" t="s">
        <v>91</v>
      </c>
      <c r="C104" s="43"/>
      <c r="D104" s="81"/>
      <c r="E104" s="43"/>
      <c r="F104" s="80"/>
      <c r="G104" s="45"/>
      <c r="H104" s="74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s="16" customFormat="1" ht="21.75" customHeight="1">
      <c r="A105" s="42"/>
      <c r="B105" s="2" t="s">
        <v>82</v>
      </c>
      <c r="C105" s="30">
        <v>106000000</v>
      </c>
      <c r="D105" s="86">
        <v>106000000</v>
      </c>
      <c r="E105" s="43"/>
      <c r="F105" s="80"/>
      <c r="G105" s="45"/>
      <c r="H105" s="74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s="16" customFormat="1" ht="21.75" customHeight="1">
      <c r="A106" s="42"/>
      <c r="B106" s="2" t="s">
        <v>82</v>
      </c>
      <c r="C106" s="30"/>
      <c r="D106" s="87"/>
      <c r="E106" s="43"/>
      <c r="F106" s="80"/>
      <c r="G106" s="45"/>
      <c r="H106" s="74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s="16" customFormat="1" ht="21.75" customHeight="1">
      <c r="A107" s="79">
        <v>1.3</v>
      </c>
      <c r="B107" s="21" t="s">
        <v>133</v>
      </c>
      <c r="C107" s="82">
        <f>C108+C111+C117</f>
        <v>128520000</v>
      </c>
      <c r="D107" s="43">
        <f>D108+D111+D117</f>
        <v>128520000</v>
      </c>
      <c r="E107" s="43">
        <f>E108+E111+E117</f>
        <v>128520000</v>
      </c>
      <c r="F107" s="80"/>
      <c r="G107" s="45"/>
      <c r="H107" s="74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s="16" customFormat="1" ht="21.75" customHeight="1">
      <c r="A108" s="42"/>
      <c r="B108" s="9" t="s">
        <v>64</v>
      </c>
      <c r="C108" s="43">
        <f>SUM(C109:C110)</f>
        <v>64564200</v>
      </c>
      <c r="D108" s="81">
        <f>SUM(D109:D110)</f>
        <v>64564200</v>
      </c>
      <c r="E108" s="43">
        <f>D108</f>
        <v>64564200</v>
      </c>
      <c r="F108" s="80"/>
      <c r="G108" s="45"/>
      <c r="H108" s="74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s="16" customFormat="1" ht="21.75" customHeight="1">
      <c r="A109" s="42"/>
      <c r="B109" s="2" t="s">
        <v>65</v>
      </c>
      <c r="C109" s="83">
        <f>48607200</f>
        <v>48607200</v>
      </c>
      <c r="D109" s="88">
        <f>48607200</f>
        <v>48607200</v>
      </c>
      <c r="E109" s="43"/>
      <c r="F109" s="80"/>
      <c r="G109" s="45"/>
      <c r="H109" s="74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s="16" customFormat="1" ht="21.75" customHeight="1">
      <c r="A110" s="42"/>
      <c r="B110" s="2" t="s">
        <v>32</v>
      </c>
      <c r="C110" s="83">
        <f>15957000</f>
        <v>15957000</v>
      </c>
      <c r="D110" s="88">
        <f>15957000</f>
        <v>15957000</v>
      </c>
      <c r="E110" s="43"/>
      <c r="F110" s="80"/>
      <c r="G110" s="45"/>
      <c r="H110" s="74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s="16" customFormat="1" ht="21.75" customHeight="1">
      <c r="A111" s="42"/>
      <c r="B111" s="9" t="s">
        <v>66</v>
      </c>
      <c r="C111" s="43">
        <f>SUM(C112:C116)</f>
        <v>43705508</v>
      </c>
      <c r="D111" s="81">
        <f>SUM(D112:D116)</f>
        <v>43705508</v>
      </c>
      <c r="E111" s="43">
        <f>D111</f>
        <v>43705508</v>
      </c>
      <c r="F111" s="80"/>
      <c r="G111" s="45"/>
      <c r="H111" s="74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s="16" customFormat="1" ht="21.75" customHeight="1">
      <c r="A112" s="42"/>
      <c r="B112" s="2" t="s">
        <v>33</v>
      </c>
      <c r="C112" s="83">
        <f>1170000</f>
        <v>1170000</v>
      </c>
      <c r="D112" s="88">
        <f>1170000</f>
        <v>1170000</v>
      </c>
      <c r="E112" s="43"/>
      <c r="F112" s="80"/>
      <c r="G112" s="45"/>
      <c r="H112" s="74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s="16" customFormat="1" ht="21.75" customHeight="1">
      <c r="A113" s="42"/>
      <c r="B113" s="2" t="s">
        <v>34</v>
      </c>
      <c r="C113" s="83">
        <f>1908000</f>
        <v>1908000</v>
      </c>
      <c r="D113" s="88">
        <f>1908000</f>
        <v>1908000</v>
      </c>
      <c r="E113" s="43"/>
      <c r="F113" s="80"/>
      <c r="G113" s="45"/>
      <c r="H113" s="74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s="16" customFormat="1" ht="21.75" customHeight="1">
      <c r="A114" s="42"/>
      <c r="B114" s="2" t="s">
        <v>35</v>
      </c>
      <c r="C114" s="83">
        <f>29672784</f>
        <v>29672784</v>
      </c>
      <c r="D114" s="88">
        <f>29672784</f>
        <v>29672784</v>
      </c>
      <c r="E114" s="43"/>
      <c r="F114" s="80"/>
      <c r="G114" s="45"/>
      <c r="H114" s="74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s="16" customFormat="1" ht="21.75" customHeight="1">
      <c r="A115" s="42"/>
      <c r="B115" s="2" t="s">
        <v>36</v>
      </c>
      <c r="C115" s="83">
        <f>180000</f>
        <v>180000</v>
      </c>
      <c r="D115" s="88">
        <f>180000</f>
        <v>180000</v>
      </c>
      <c r="E115" s="43"/>
      <c r="F115" s="80"/>
      <c r="G115" s="45"/>
      <c r="H115" s="74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s="16" customFormat="1" ht="21.75" customHeight="1">
      <c r="A116" s="42"/>
      <c r="B116" s="2" t="s">
        <v>37</v>
      </c>
      <c r="C116" s="83">
        <f>10774724</f>
        <v>10774724</v>
      </c>
      <c r="D116" s="88">
        <f>10774724</f>
        <v>10774724</v>
      </c>
      <c r="E116" s="43"/>
      <c r="F116" s="80"/>
      <c r="G116" s="45"/>
      <c r="H116" s="74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s="16" customFormat="1" ht="21.75" customHeight="1">
      <c r="A117" s="42"/>
      <c r="B117" s="9" t="s">
        <v>40</v>
      </c>
      <c r="C117" s="43">
        <f>SUM(C118:C121)</f>
        <v>20250292</v>
      </c>
      <c r="D117" s="81">
        <f>SUM(D118:D121)</f>
        <v>20250292</v>
      </c>
      <c r="E117" s="43">
        <f>D117</f>
        <v>20250292</v>
      </c>
      <c r="F117" s="80"/>
      <c r="G117" s="45"/>
      <c r="H117" s="74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s="16" customFormat="1" ht="21.75" customHeight="1">
      <c r="A118" s="42"/>
      <c r="B118" s="2" t="s">
        <v>67</v>
      </c>
      <c r="C118" s="83">
        <v>17211104</v>
      </c>
      <c r="D118" s="88">
        <v>17211104</v>
      </c>
      <c r="E118" s="43"/>
      <c r="F118" s="80"/>
      <c r="G118" s="45"/>
      <c r="H118" s="74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s="16" customFormat="1" ht="21.75" customHeight="1">
      <c r="A119" s="42"/>
      <c r="B119" s="2" t="s">
        <v>68</v>
      </c>
      <c r="C119" s="83">
        <v>2295268</v>
      </c>
      <c r="D119" s="88">
        <v>2295268</v>
      </c>
      <c r="E119" s="43"/>
      <c r="F119" s="80"/>
      <c r="G119" s="45"/>
      <c r="H119" s="74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s="16" customFormat="1" ht="21.75" customHeight="1">
      <c r="A120" s="42"/>
      <c r="B120" s="2" t="s">
        <v>41</v>
      </c>
      <c r="C120" s="83"/>
      <c r="D120" s="88"/>
      <c r="E120" s="43"/>
      <c r="F120" s="80"/>
      <c r="G120" s="45"/>
      <c r="H120" s="74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s="16" customFormat="1" ht="21.75" customHeight="1">
      <c r="A121" s="42"/>
      <c r="B121" s="2" t="s">
        <v>69</v>
      </c>
      <c r="C121" s="83">
        <v>743920</v>
      </c>
      <c r="D121" s="88">
        <v>743920</v>
      </c>
      <c r="E121" s="43"/>
      <c r="F121" s="80"/>
      <c r="G121" s="45"/>
      <c r="H121" s="74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2:5" ht="19.5" customHeight="1">
      <c r="B122" s="20"/>
      <c r="D122" s="33"/>
      <c r="E122" s="36" t="s">
        <v>139</v>
      </c>
    </row>
    <row r="123" ht="19.5" customHeight="1">
      <c r="E123" s="37" t="s">
        <v>89</v>
      </c>
    </row>
    <row r="124" ht="15.75">
      <c r="E124" s="37"/>
    </row>
    <row r="125" ht="15.75">
      <c r="E125" s="37"/>
    </row>
    <row r="126" ht="15.75">
      <c r="E126" s="37"/>
    </row>
    <row r="127" ht="15.75">
      <c r="E127" s="37"/>
    </row>
    <row r="128" ht="15.75">
      <c r="E128" s="37" t="s">
        <v>125</v>
      </c>
    </row>
    <row r="129" ht="15.75">
      <c r="E129" s="37"/>
    </row>
  </sheetData>
  <sheetProtection/>
  <mergeCells count="13">
    <mergeCell ref="A1:G1"/>
    <mergeCell ref="A2:G2"/>
    <mergeCell ref="A3:G3"/>
    <mergeCell ref="A5:G5"/>
    <mergeCell ref="A6:G6"/>
    <mergeCell ref="A7:G7"/>
    <mergeCell ref="A4:G4"/>
    <mergeCell ref="A9:A10"/>
    <mergeCell ref="B9:B10"/>
    <mergeCell ref="C9:C10"/>
    <mergeCell ref="D9:D10"/>
    <mergeCell ref="E9:G9"/>
    <mergeCell ref="A8:G8"/>
  </mergeCells>
  <printOptions/>
  <pageMargins left="0.2755905511811024" right="0.1968503937007874" top="0.2755905511811024" bottom="0.35433070866141736" header="0.15748031496062992" footer="0.31496062992125984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AutoBVT</cp:lastModifiedBy>
  <cp:lastPrinted>2019-08-01T10:42:10Z</cp:lastPrinted>
  <dcterms:created xsi:type="dcterms:W3CDTF">2012-05-07T01:08:45Z</dcterms:created>
  <dcterms:modified xsi:type="dcterms:W3CDTF">2019-10-11T01:05:09Z</dcterms:modified>
  <cp:category/>
  <cp:version/>
  <cp:contentType/>
  <cp:contentStatus/>
</cp:coreProperties>
</file>